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0" windowWidth="24240" windowHeight="12360"/>
  </bookViews>
  <sheets>
    <sheet name="2018" sheetId="7" r:id="rId1"/>
  </sheets>
  <calcPr calcId="145621"/>
</workbook>
</file>

<file path=xl/calcChain.xml><?xml version="1.0" encoding="utf-8"?>
<calcChain xmlns="http://schemas.openxmlformats.org/spreadsheetml/2006/main">
  <c r="E24" i="7" l="1"/>
  <c r="E19" i="7"/>
  <c r="E38" i="7"/>
  <c r="D24" i="7"/>
  <c r="D20" i="7"/>
  <c r="E20" i="7"/>
  <c r="F34" i="7" l="1"/>
  <c r="E15" i="7"/>
  <c r="E60" i="7" l="1"/>
  <c r="D46" i="7"/>
  <c r="D19" i="7"/>
  <c r="D22" i="7" l="1"/>
  <c r="E57" i="7" l="1"/>
  <c r="D57" i="7"/>
  <c r="D60" i="7" s="1"/>
  <c r="E53" i="7"/>
  <c r="D53" i="7"/>
  <c r="E50" i="7"/>
  <c r="D50" i="7"/>
  <c r="E46" i="7"/>
  <c r="E43" i="7"/>
  <c r="D43" i="7"/>
  <c r="E40" i="7"/>
  <c r="D40" i="7"/>
  <c r="E25" i="7"/>
  <c r="D25" i="7"/>
  <c r="E22" i="7"/>
  <c r="E12" i="7"/>
  <c r="E11" i="7" s="1"/>
  <c r="D12" i="7"/>
  <c r="E10" i="7" l="1"/>
  <c r="D11" i="7"/>
  <c r="D10" i="7" l="1"/>
</calcChain>
</file>

<file path=xl/sharedStrings.xml><?xml version="1.0" encoding="utf-8"?>
<sst xmlns="http://schemas.openxmlformats.org/spreadsheetml/2006/main" count="193" uniqueCount="138">
  <si>
    <t>ИНН:</t>
  </si>
  <si>
    <t>КПП:</t>
  </si>
  <si>
    <t>№ п/п</t>
  </si>
  <si>
    <t>Ед. изм.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</si>
  <si>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</si>
  <si>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</si>
  <si>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</si>
  <si>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</si>
  <si>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</si>
  <si>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</si>
  <si>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</si>
  <si>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</si>
  <si>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</si>
  <si>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</si>
  <si>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</si>
  <si>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</si>
  <si>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</si>
  <si>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</si>
  <si>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</si>
  <si>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</si>
  <si>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</si>
  <si>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</si>
  <si>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</si>
  <si>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</si>
  <si>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</si>
  <si>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</si>
  <si>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</si>
  <si>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</si>
  <si>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</si>
  <si>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</si>
  <si>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</si>
  <si>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</si>
  <si>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</si>
  <si>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</si>
  <si>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</si>
  <si>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</si>
  <si>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</si>
  <si>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</si>
  <si>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</si>
  <si>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</si>
  <si>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</si>
  <si>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</si>
  <si>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</si>
  <si>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</si>
  <si>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</si>
  <si>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</si>
  <si>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</si>
  <si>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</si>
  <si>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</si>
  <si>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</si>
  <si>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</si>
  <si>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</si>
  <si>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</si>
  <si>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</si>
  <si>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</si>
  <si>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</si>
  <si>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</si>
  <si>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</si>
  <si>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</si>
  <si>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</si>
  <si>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</si>
  <si>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</si>
  <si>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</si>
  <si>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</si>
  <si>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</si>
  <si>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</si>
  <si>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</si>
  <si>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</si>
  <si>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</si>
  <si>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</si>
  <si>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</si>
  <si>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</si>
  <si>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</si>
  <si>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</si>
  <si>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</si>
  <si>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</si>
  <si>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</si>
  <si>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</si>
  <si>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</si>
  <si>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</si>
  <si>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</si>
  <si>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</si>
  <si>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</si>
  <si>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</si>
  <si>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</si>
  <si>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</si>
  <si>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</si>
  <si>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</si>
  <si>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</si>
  <si>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</si>
  <si>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</si>
  <si>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</si>
  <si>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</si>
  <si>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</si>
  <si>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</si>
  <si>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</si>
  <si>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</si>
  <si>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</si>
  <si>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</si>
  <si>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</si>
  <si>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</si>
  <si>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Мва</t>
  </si>
  <si>
    <t>2.1.</t>
  </si>
  <si>
    <t>2.2.</t>
  </si>
  <si>
    <t>2.3.</t>
  </si>
  <si>
    <t>3.1.</t>
  </si>
  <si>
    <t>3.2.</t>
  </si>
  <si>
    <t>в том числе количество условных единиц по линиям электропередач на СН-2 уровня напряжения</t>
  </si>
  <si>
    <t>в том числе количество условных единиц по линиям электропередач на НН уровня напряжения</t>
  </si>
  <si>
    <t>4.1.</t>
  </si>
  <si>
    <t>4.2.</t>
  </si>
  <si>
    <t>4.3.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</si>
  <si>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</si>
  <si>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СН-1 уровне напряжения</t>
  </si>
  <si>
    <t>в том числе количество условных единиц по подстанциям на СН-2 уровне напряжения</t>
  </si>
  <si>
    <t>в том числе длина линий электропередач на СН-2 уровне напряжения</t>
  </si>
  <si>
    <t>в том числе длина линий электропередач на НН уровне напряжения</t>
  </si>
  <si>
    <t>5.5.</t>
  </si>
  <si>
    <t>5.2.</t>
  </si>
  <si>
    <t>7302040242</t>
  </si>
  <si>
    <t>730350001</t>
  </si>
  <si>
    <t>Долгосрочный период регулирования: 2015-2019</t>
  </si>
  <si>
    <t>Наименование организации:    АО "ГНЦ НИИАР""</t>
  </si>
  <si>
    <t xml:space="preserve">Структура и объем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 </t>
  </si>
  <si>
    <t xml:space="preserve">Примечание </t>
  </si>
  <si>
    <t>Год 2018</t>
  </si>
  <si>
    <t xml:space="preserve">За счет сокращения привлекаемого автотранспорта и его стоимости по результатам закупки </t>
  </si>
  <si>
    <t xml:space="preserve">Списание дебиторской задолжности ООО "ДЭСК" в соответствие с решением АС  дело №A55-27029/2013 о завершении конкурсного производства и исключения из ЕГРЮЛ. </t>
  </si>
  <si>
    <t>Погашение займов и сокращение расходов по процентам</t>
  </si>
  <si>
    <t xml:space="preserve">Списание стоимости земельных участков, застроенных  жилыми домами для работников предприятия </t>
  </si>
  <si>
    <t>Приведение ФОТ в соответствие с ЕУСОТ (единой унифицированной системой оплаты труда) ГК Росатом и выполнение мероприятий утвержденной программы финансового оздоровления АО"ГНЦ НИИАР", в т.ч. направленной на рост оплаты труда</t>
  </si>
  <si>
    <t>в соответствие с  фактическим ФОТ</t>
  </si>
  <si>
    <t>в том числе трансформаторная мощность подстанций на 220кВ уровне напряжения</t>
  </si>
  <si>
    <t>в том числе трансформаторная мощность подстанций на 110кВ уровне напряжения</t>
  </si>
  <si>
    <t>в том числе трансформаторная мощность подстанций на 6кВ уровне напряжения</t>
  </si>
  <si>
    <t>ремонты Т-2 на ПС2М, ПС3М подрядным способом</t>
  </si>
  <si>
    <t>Ввод в эксплуатацию ПС 3М/1 и замена оборудования в рамках модернизации ГПП-1</t>
  </si>
  <si>
    <t>замена устаревшего оборудования на подстанции ПС1М и ввод в эксплуатацию подстанции ПС3М/1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</si>
</sst>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_р_._-;\-* #,##0.00_р_._-;_-* &quot;-&quot;??_р_._-;_-@_-"/>
    <numFmt numFmtId="166" formatCode="&quot;$&quot;#,##0_);[Red]\(&quot;$&quot;#,##0\)"/>
    <numFmt numFmtId="167" formatCode="_-* #,##0.00[$€-1]_-;\-* #,##0.00[$€-1]_-;_-* &quot;-&quot;??[$€-1]_-"/>
  </numFmts>
  <fonts count="3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.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u/>
      <sz val="9"/>
      <color indexed="12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11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14"/>
      <name val="Franklin Gothic Medium"/>
      <family val="2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0" borderId="0"/>
    <xf numFmtId="0" fontId="1" fillId="0" borderId="0"/>
    <xf numFmtId="49" fontId="10" fillId="0" borderId="0" applyBorder="0">
      <alignment vertical="top"/>
    </xf>
    <xf numFmtId="0" fontId="11" fillId="0" borderId="0"/>
    <xf numFmtId="167" fontId="11" fillId="0" borderId="0"/>
    <xf numFmtId="0" fontId="23" fillId="0" borderId="0"/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0" fontId="16" fillId="0" borderId="8" applyNumberFormat="0" applyAlignment="0">
      <protection locked="0"/>
    </xf>
    <xf numFmtId="166" fontId="12" fillId="0" borderId="0" applyFont="0" applyFill="0" applyBorder="0" applyAlignment="0" applyProtection="0"/>
    <xf numFmtId="0" fontId="20" fillId="0" borderId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6" fillId="3" borderId="8" applyNumberFormat="0" applyAlignment="0"/>
    <xf numFmtId="0" fontId="22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3" fillId="0" borderId="0"/>
    <xf numFmtId="0" fontId="20" fillId="0" borderId="0" applyFill="0" applyBorder="0" applyProtection="0">
      <alignment vertical="center"/>
    </xf>
    <xf numFmtId="0" fontId="20" fillId="0" borderId="0" applyFill="0" applyBorder="0" applyProtection="0">
      <alignment vertical="center"/>
    </xf>
    <xf numFmtId="49" fontId="25" fillId="4" borderId="9" applyNumberFormat="0">
      <alignment horizontal="center" vertical="center"/>
    </xf>
    <xf numFmtId="0" fontId="18" fillId="5" borderId="8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8" fillId="0" borderId="0" applyBorder="0">
      <alignment horizontal="center" vertical="center" wrapText="1"/>
    </xf>
    <xf numFmtId="0" fontId="15" fillId="0" borderId="10" applyBorder="0">
      <alignment horizontal="center" vertical="center" wrapText="1"/>
    </xf>
    <xf numFmtId="4" fontId="10" fillId="6" borderId="5" applyBorder="0">
      <alignment horizontal="right"/>
    </xf>
    <xf numFmtId="49" fontId="10" fillId="0" borderId="0" applyBorder="0">
      <alignment vertical="top"/>
    </xf>
    <xf numFmtId="49" fontId="10" fillId="0" borderId="0" applyBorder="0">
      <alignment vertical="top"/>
    </xf>
    <xf numFmtId="0" fontId="17" fillId="0" borderId="0"/>
    <xf numFmtId="0" fontId="27" fillId="7" borderId="0" applyNumberFormat="0" applyBorder="0" applyAlignment="0">
      <alignment horizontal="left" vertical="center"/>
    </xf>
    <xf numFmtId="0" fontId="2" fillId="0" borderId="0"/>
    <xf numFmtId="0" fontId="2" fillId="0" borderId="0"/>
    <xf numFmtId="49" fontId="10" fillId="7" borderId="0" applyBorder="0">
      <alignment vertical="top"/>
    </xf>
    <xf numFmtId="9" fontId="17" fillId="0" borderId="0" applyFont="0" applyFill="0" applyBorder="0" applyAlignment="0" applyProtection="0"/>
    <xf numFmtId="0" fontId="11" fillId="0" borderId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4" fontId="10" fillId="8" borderId="0" applyBorder="0">
      <alignment horizontal="right"/>
    </xf>
    <xf numFmtId="4" fontId="10" fillId="8" borderId="11" applyBorder="0">
      <alignment horizontal="right"/>
    </xf>
    <xf numFmtId="4" fontId="10" fillId="8" borderId="5" applyFont="0" applyBorder="0">
      <alignment horizontal="right"/>
    </xf>
  </cellStyleXfs>
  <cellXfs count="67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1" applyFont="1" applyAlignment="1">
      <alignment horizontal="left"/>
    </xf>
    <xf numFmtId="0" fontId="6" fillId="0" borderId="3" xfId="1" applyFont="1" applyBorder="1" applyAlignment="1">
      <alignment horizontal="justify" vertical="center" wrapText="1"/>
    </xf>
    <xf numFmtId="0" fontId="0" fillId="0" borderId="5" xfId="0" applyBorder="1" applyAlignment="1">
      <alignment horizontal="center"/>
    </xf>
    <xf numFmtId="49" fontId="6" fillId="0" borderId="5" xfId="1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2" xfId="0" applyFont="1" applyBorder="1" applyAlignment="1">
      <alignment wrapText="1"/>
    </xf>
    <xf numFmtId="2" fontId="6" fillId="0" borderId="5" xfId="1" applyNumberFormat="1" applyFont="1" applyBorder="1" applyAlignment="1">
      <alignment horizontal="center" vertical="center"/>
    </xf>
    <xf numFmtId="2" fontId="0" fillId="0" borderId="0" xfId="0" applyNumberFormat="1"/>
    <xf numFmtId="2" fontId="6" fillId="0" borderId="5" xfId="1" applyNumberFormat="1" applyFont="1" applyBorder="1" applyAlignment="1">
      <alignment horizontal="right" vertical="center"/>
    </xf>
    <xf numFmtId="2" fontId="6" fillId="2" borderId="5" xfId="1" applyNumberFormat="1" applyFont="1" applyFill="1" applyBorder="1" applyAlignment="1">
      <alignment horizontal="right"/>
    </xf>
    <xf numFmtId="2" fontId="6" fillId="0" borderId="5" xfId="1" applyNumberFormat="1" applyFont="1" applyBorder="1" applyAlignment="1">
      <alignment horizontal="right"/>
    </xf>
    <xf numFmtId="164" fontId="6" fillId="0" borderId="5" xfId="1" applyNumberFormat="1" applyFont="1" applyBorder="1" applyAlignment="1">
      <alignment horizontal="right"/>
    </xf>
    <xf numFmtId="164" fontId="6" fillId="2" borderId="5" xfId="1" applyNumberFormat="1" applyFont="1" applyFill="1" applyBorder="1" applyAlignment="1">
      <alignment horizontal="right"/>
    </xf>
    <xf numFmtId="2" fontId="6" fillId="0" borderId="3" xfId="1" applyNumberFormat="1" applyFont="1" applyBorder="1" applyAlignment="1">
      <alignment horizontal="right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0" fillId="0" borderId="5" xfId="0" applyBorder="1"/>
    <xf numFmtId="0" fontId="0" fillId="2" borderId="5" xfId="0" applyFill="1" applyBorder="1"/>
    <xf numFmtId="2" fontId="0" fillId="2" borderId="0" xfId="0" applyNumberFormat="1" applyFill="1"/>
    <xf numFmtId="49" fontId="8" fillId="0" borderId="5" xfId="1" applyNumberFormat="1" applyFont="1" applyBorder="1" applyAlignment="1">
      <alignment horizontal="center" vertical="center"/>
    </xf>
    <xf numFmtId="0" fontId="8" fillId="0" borderId="3" xfId="1" applyFont="1" applyBorder="1" applyAlignment="1">
      <alignment horizontal="justify" vertical="center" wrapText="1"/>
    </xf>
    <xf numFmtId="0" fontId="8" fillId="0" borderId="5" xfId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left" vertical="center" wrapText="1"/>
    </xf>
    <xf numFmtId="164" fontId="0" fillId="0" borderId="0" xfId="0" applyNumberFormat="1"/>
    <xf numFmtId="0" fontId="0" fillId="0" borderId="0" xfId="0" applyBorder="1"/>
    <xf numFmtId="2" fontId="8" fillId="0" borderId="5" xfId="1" applyNumberFormat="1" applyFont="1" applyBorder="1" applyAlignment="1">
      <alignment horizontal="right" vertical="center"/>
    </xf>
    <xf numFmtId="2" fontId="6" fillId="2" borderId="5" xfId="1" applyNumberFormat="1" applyFont="1" applyFill="1" applyBorder="1" applyAlignment="1">
      <alignment horizontal="right" vertical="center"/>
    </xf>
    <xf numFmtId="2" fontId="0" fillId="2" borderId="5" xfId="0" applyNumberFormat="1" applyFill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6" fillId="0" borderId="5" xfId="1" applyNumberFormat="1" applyFont="1" applyBorder="1" applyAlignment="1">
      <alignment horizontal="right" vertical="center" wrapText="1"/>
    </xf>
    <xf numFmtId="2" fontId="7" fillId="0" borderId="5" xfId="0" applyNumberFormat="1" applyFont="1" applyBorder="1" applyAlignment="1">
      <alignment wrapText="1"/>
    </xf>
    <xf numFmtId="164" fontId="7" fillId="0" borderId="5" xfId="0" applyNumberFormat="1" applyFont="1" applyBorder="1"/>
    <xf numFmtId="0" fontId="7" fillId="0" borderId="5" xfId="0" applyFont="1" applyBorder="1"/>
    <xf numFmtId="0" fontId="7" fillId="0" borderId="5" xfId="0" applyFont="1" applyBorder="1" applyAlignment="1">
      <alignment wrapText="1"/>
    </xf>
    <xf numFmtId="2" fontId="7" fillId="0" borderId="5" xfId="0" applyNumberFormat="1" applyFont="1" applyBorder="1"/>
    <xf numFmtId="0" fontId="7" fillId="2" borderId="5" xfId="0" applyFont="1" applyFill="1" applyBorder="1"/>
    <xf numFmtId="0" fontId="7" fillId="2" borderId="5" xfId="0" applyFont="1" applyFill="1" applyBorder="1" applyAlignment="1">
      <alignment wrapText="1"/>
    </xf>
    <xf numFmtId="2" fontId="4" fillId="0" borderId="5" xfId="0" applyNumberFormat="1" applyFont="1" applyBorder="1" applyAlignment="1">
      <alignment horizontal="left" vertical="center" wrapText="1"/>
    </xf>
    <xf numFmtId="2" fontId="4" fillId="0" borderId="5" xfId="1" applyNumberFormat="1" applyFont="1" applyBorder="1" applyAlignment="1">
      <alignment horizontal="left" vertical="center" wrapText="1"/>
    </xf>
    <xf numFmtId="2" fontId="0" fillId="0" borderId="0" xfId="0" applyNumberFormat="1" applyBorder="1"/>
    <xf numFmtId="2" fontId="3" fillId="0" borderId="0" xfId="0" applyNumberFormat="1" applyFont="1" applyBorder="1" applyAlignment="1">
      <alignment horizontal="left" wrapText="1"/>
    </xf>
    <xf numFmtId="2" fontId="4" fillId="0" borderId="5" xfId="0" applyNumberFormat="1" applyFont="1" applyBorder="1" applyAlignment="1">
      <alignment horizontal="left" wrapText="1"/>
    </xf>
    <xf numFmtId="0" fontId="6" fillId="0" borderId="3" xfId="1" applyFont="1" applyFill="1" applyBorder="1" applyAlignment="1">
      <alignment horizontal="justify" vertical="center" wrapText="1"/>
    </xf>
    <xf numFmtId="0" fontId="6" fillId="0" borderId="5" xfId="1" applyFont="1" applyFill="1" applyBorder="1" applyAlignment="1">
      <alignment horizontal="center" vertical="center"/>
    </xf>
    <xf numFmtId="2" fontId="6" fillId="0" borderId="5" xfId="1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wrapText="1"/>
    </xf>
    <xf numFmtId="0" fontId="0" fillId="0" borderId="5" xfId="0" applyFill="1" applyBorder="1" applyAlignment="1">
      <alignment horizontal="center"/>
    </xf>
    <xf numFmtId="2" fontId="0" fillId="0" borderId="5" xfId="0" applyNumberFormat="1" applyFill="1" applyBorder="1" applyAlignment="1">
      <alignment horizontal="right"/>
    </xf>
    <xf numFmtId="0" fontId="29" fillId="0" borderId="0" xfId="1" applyFont="1" applyAlignment="1">
      <alignment horizontal="center" vertical="center" wrapText="1"/>
    </xf>
    <xf numFmtId="0" fontId="30" fillId="0" borderId="0" xfId="0" applyFont="1" applyAlignment="1"/>
    <xf numFmtId="0" fontId="6" fillId="0" borderId="6" xfId="1" applyFont="1" applyBorder="1" applyAlignment="1">
      <alignment horizontal="center" vertical="center" wrapText="1"/>
    </xf>
    <xf numFmtId="0" fontId="0" fillId="0" borderId="7" xfId="0" applyBorder="1" applyAlignment="1"/>
    <xf numFmtId="49" fontId="4" fillId="0" borderId="4" xfId="1" applyNumberFormat="1" applyFont="1" applyBorder="1" applyAlignment="1">
      <alignment horizontal="left"/>
    </xf>
    <xf numFmtId="49" fontId="4" fillId="0" borderId="3" xfId="1" applyNumberFormat="1" applyFont="1" applyBorder="1" applyAlignment="1">
      <alignment horizontal="left"/>
    </xf>
    <xf numFmtId="0" fontId="6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5" fillId="0" borderId="0" xfId="1" applyFont="1" applyAlignment="1">
      <alignment horizontal="justify" vertical="center" wrapText="1"/>
    </xf>
    <xf numFmtId="0" fontId="3" fillId="0" borderId="0" xfId="1" applyFont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justify" wrapText="1"/>
    </xf>
    <xf numFmtId="0" fontId="3" fillId="0" borderId="0" xfId="1" applyFont="1" applyAlignment="1">
      <alignment horizontal="justify" wrapText="1"/>
    </xf>
  </cellXfs>
  <cellStyles count="51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urrency [0]" xfId="20"/>
    <cellStyle name="Currency2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Ввод  2" xfId="30"/>
    <cellStyle name="Гиперссылка 2 2" xfId="31"/>
    <cellStyle name="Гиперссылка 4" xfId="32"/>
    <cellStyle name="Заголовок" xfId="33"/>
    <cellStyle name="ЗаголовокСтолбца" xfId="34"/>
    <cellStyle name="Значение" xfId="35"/>
    <cellStyle name="Обычный" xfId="0" builtinId="0"/>
    <cellStyle name="Обычный 10" xfId="36"/>
    <cellStyle name="Обычный 12" xfId="37"/>
    <cellStyle name="Обычный 12 2" xfId="38"/>
    <cellStyle name="Обычный 2" xfId="1"/>
    <cellStyle name="Обычный 2 10 2" xfId="40"/>
    <cellStyle name="Обычный 2 2" xfId="39"/>
    <cellStyle name="Обычный 3" xfId="2"/>
    <cellStyle name="Обычный 3 2" xfId="41"/>
    <cellStyle name="Обычный 3 3" xfId="42"/>
    <cellStyle name="Обычный 4" xfId="3"/>
    <cellStyle name="Процентный 2" xfId="43"/>
    <cellStyle name="Стиль 1" xfId="44"/>
    <cellStyle name="Финансовый 2" xfId="46"/>
    <cellStyle name="Финансовый 3" xfId="47"/>
    <cellStyle name="Финансовый 4" xfId="45"/>
    <cellStyle name="Формула" xfId="48"/>
    <cellStyle name="ФормулаВБ_Мониторинг инвестиций" xfId="49"/>
    <cellStyle name="ФормулаНаКонтроль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workbookViewId="0">
      <selection activeCell="G62" sqref="G62"/>
    </sheetView>
  </sheetViews>
  <sheetFormatPr defaultRowHeight="15"/>
  <cols>
    <col min="1" max="1" width="6.7109375" customWidth="1"/>
    <col min="2" max="2" width="54.7109375" customWidth="1"/>
    <col min="4" max="4" width="9.28515625" bestFit="1" customWidth="1"/>
    <col min="5" max="5" width="9.5703125" bestFit="1" customWidth="1"/>
    <col min="6" max="6" width="34.140625" customWidth="1"/>
  </cols>
  <sheetData>
    <row r="1" spans="1:13" ht="72" customHeight="1">
      <c r="A1" s="51" t="s">
        <v>123</v>
      </c>
      <c r="B1" s="51"/>
      <c r="C1" s="51"/>
      <c r="D1" s="52"/>
      <c r="E1" s="52"/>
      <c r="F1" s="52"/>
    </row>
    <row r="2" spans="1:13">
      <c r="A2" s="3" t="s">
        <v>122</v>
      </c>
      <c r="B2" s="1"/>
      <c r="C2" s="1"/>
    </row>
    <row r="3" spans="1:13">
      <c r="A3" s="3" t="s">
        <v>0</v>
      </c>
      <c r="B3" s="55" t="s">
        <v>119</v>
      </c>
      <c r="C3" s="55"/>
    </row>
    <row r="4" spans="1:13">
      <c r="A4" s="3" t="s">
        <v>1</v>
      </c>
      <c r="B4" s="56" t="s">
        <v>120</v>
      </c>
      <c r="C4" s="56"/>
    </row>
    <row r="5" spans="1:13">
      <c r="A5" s="3" t="s">
        <v>121</v>
      </c>
      <c r="B5" s="1"/>
      <c r="C5" s="1"/>
      <c r="D5" s="1"/>
      <c r="E5" s="1"/>
    </row>
    <row r="6" spans="1:13">
      <c r="D6" s="10"/>
    </row>
    <row r="7" spans="1:13">
      <c r="A7" s="57" t="s">
        <v>2</v>
      </c>
      <c r="B7" s="59"/>
      <c r="C7" s="57" t="s">
        <v>3</v>
      </c>
      <c r="D7" s="64" t="s">
        <v>125</v>
      </c>
      <c r="E7" s="59"/>
      <c r="F7" s="53" t="s">
        <v>124</v>
      </c>
    </row>
    <row r="8" spans="1:13">
      <c r="A8" s="58"/>
      <c r="B8" s="59"/>
      <c r="C8" s="58"/>
      <c r="D8" s="18" t="s">
        <v>4</v>
      </c>
      <c r="E8" s="18" t="s">
        <v>5</v>
      </c>
      <c r="F8" s="54"/>
    </row>
    <row r="9" spans="1:13">
      <c r="A9" s="6" t="s">
        <v>6</v>
      </c>
      <c r="B9" s="4" t="s">
        <v>7</v>
      </c>
      <c r="C9" s="18" t="s">
        <v>8</v>
      </c>
      <c r="D9" s="18" t="s">
        <v>8</v>
      </c>
      <c r="E9" s="18" t="s">
        <v>8</v>
      </c>
      <c r="F9" s="19"/>
    </row>
    <row r="10" spans="1:13">
      <c r="A10" s="22" t="s">
        <v>9</v>
      </c>
      <c r="B10" s="23" t="s">
        <v>10</v>
      </c>
      <c r="C10" s="24" t="s">
        <v>11</v>
      </c>
      <c r="D10" s="28">
        <f>D11+D25+D39</f>
        <v>96508.82</v>
      </c>
      <c r="E10" s="28">
        <f>E11+E25+E39</f>
        <v>153357.90000000002</v>
      </c>
      <c r="F10" s="34"/>
      <c r="G10" s="10"/>
    </row>
    <row r="11" spans="1:13">
      <c r="A11" s="22" t="s">
        <v>12</v>
      </c>
      <c r="B11" s="23" t="s">
        <v>13</v>
      </c>
      <c r="C11" s="24" t="s">
        <v>11</v>
      </c>
      <c r="D11" s="28">
        <f>D12+D17+D19+D23+D24</f>
        <v>68966.53</v>
      </c>
      <c r="E11" s="28">
        <f>E12+E17+E19+E23+E24</f>
        <v>85832.590000000011</v>
      </c>
      <c r="F11" s="34"/>
      <c r="G11" s="10"/>
    </row>
    <row r="12" spans="1:13">
      <c r="A12" s="6" t="s">
        <v>14</v>
      </c>
      <c r="B12" s="4" t="s">
        <v>15</v>
      </c>
      <c r="C12" s="18" t="s">
        <v>11</v>
      </c>
      <c r="D12" s="11">
        <f>SUM(D13:D15)</f>
        <v>5587.34</v>
      </c>
      <c r="E12" s="11">
        <f>SUM(E13:E15)</f>
        <v>14280.92</v>
      </c>
      <c r="F12" s="35"/>
      <c r="G12" s="10"/>
    </row>
    <row r="13" spans="1:13" ht="27">
      <c r="A13" s="6" t="s">
        <v>16</v>
      </c>
      <c r="B13" s="4" t="s">
        <v>17</v>
      </c>
      <c r="C13" s="18" t="s">
        <v>11</v>
      </c>
      <c r="D13" s="11">
        <v>4700.33</v>
      </c>
      <c r="E13" s="11">
        <v>3599.31</v>
      </c>
      <c r="F13" s="33"/>
      <c r="G13" s="10"/>
    </row>
    <row r="14" spans="1:13">
      <c r="A14" s="6" t="s">
        <v>18</v>
      </c>
      <c r="B14" s="4" t="s">
        <v>19</v>
      </c>
      <c r="C14" s="18" t="s">
        <v>11</v>
      </c>
      <c r="D14" s="11"/>
      <c r="E14" s="29"/>
      <c r="F14" s="35"/>
      <c r="G14" s="10"/>
    </row>
    <row r="15" spans="1:13" ht="40.5">
      <c r="A15" s="6" t="s">
        <v>20</v>
      </c>
      <c r="B15" s="4" t="s">
        <v>21</v>
      </c>
      <c r="C15" s="18" t="s">
        <v>11</v>
      </c>
      <c r="D15" s="11">
        <v>887.01</v>
      </c>
      <c r="E15" s="11">
        <f>2994.21+E16</f>
        <v>10681.61</v>
      </c>
      <c r="F15" s="36" t="s">
        <v>135</v>
      </c>
      <c r="G15" s="10"/>
    </row>
    <row r="16" spans="1:13" ht="30">
      <c r="A16" s="6" t="s">
        <v>22</v>
      </c>
      <c r="B16" s="4" t="s">
        <v>23</v>
      </c>
      <c r="C16" s="18" t="s">
        <v>11</v>
      </c>
      <c r="D16" s="11"/>
      <c r="E16" s="29">
        <v>7687.4</v>
      </c>
      <c r="F16" s="36" t="s">
        <v>135</v>
      </c>
      <c r="G16" s="42"/>
      <c r="H16" s="27"/>
      <c r="I16" s="27"/>
      <c r="J16" s="27"/>
      <c r="K16" s="27"/>
      <c r="L16" s="27"/>
      <c r="M16" s="27"/>
    </row>
    <row r="17" spans="1:13" ht="120">
      <c r="A17" s="6" t="s">
        <v>24</v>
      </c>
      <c r="B17" s="4" t="s">
        <v>25</v>
      </c>
      <c r="C17" s="18" t="s">
        <v>11</v>
      </c>
      <c r="D17" s="11">
        <v>30649.84</v>
      </c>
      <c r="E17" s="11">
        <v>43250.54</v>
      </c>
      <c r="F17" s="44" t="s">
        <v>130</v>
      </c>
      <c r="G17" s="43"/>
      <c r="H17" s="43"/>
      <c r="I17" s="43"/>
      <c r="J17" s="43"/>
      <c r="K17" s="43"/>
      <c r="L17" s="43"/>
      <c r="M17" s="27"/>
    </row>
    <row r="18" spans="1:13">
      <c r="A18" s="6" t="s">
        <v>26</v>
      </c>
      <c r="B18" s="4" t="s">
        <v>23</v>
      </c>
      <c r="C18" s="18" t="s">
        <v>11</v>
      </c>
      <c r="D18" s="11"/>
      <c r="E18" s="11"/>
      <c r="F18" s="35"/>
      <c r="G18" s="42"/>
      <c r="H18" s="27"/>
      <c r="I18" s="27"/>
      <c r="J18" s="27"/>
      <c r="K18" s="27"/>
      <c r="L18" s="27"/>
      <c r="M18" s="27"/>
    </row>
    <row r="19" spans="1:13">
      <c r="A19" s="6" t="s">
        <v>27</v>
      </c>
      <c r="B19" s="4" t="s">
        <v>28</v>
      </c>
      <c r="C19" s="18" t="s">
        <v>11</v>
      </c>
      <c r="D19" s="11">
        <f>30061.45+D20+106.56</f>
        <v>31793.040000000001</v>
      </c>
      <c r="E19" s="11">
        <f>31724.03+189.68+E20-7687.4</f>
        <v>26287.17</v>
      </c>
      <c r="F19" s="37"/>
      <c r="G19" s="42"/>
      <c r="H19" s="27"/>
      <c r="I19" s="27"/>
      <c r="J19" s="27"/>
      <c r="K19" s="27"/>
      <c r="L19" s="27"/>
      <c r="M19" s="27"/>
    </row>
    <row r="20" spans="1:13" ht="42.75" customHeight="1">
      <c r="A20" s="6" t="s">
        <v>29</v>
      </c>
      <c r="B20" s="4" t="s">
        <v>30</v>
      </c>
      <c r="C20" s="18" t="s">
        <v>11</v>
      </c>
      <c r="D20" s="11">
        <f>1400.62+224.41</f>
        <v>1625.03</v>
      </c>
      <c r="E20" s="11">
        <f>361.7+1699.16</f>
        <v>2060.86</v>
      </c>
      <c r="F20" s="33" t="s">
        <v>129</v>
      </c>
      <c r="G20" s="42"/>
      <c r="H20" s="27"/>
      <c r="I20" s="27"/>
      <c r="J20" s="27"/>
      <c r="K20" s="27"/>
      <c r="L20" s="27"/>
      <c r="M20" s="27"/>
    </row>
    <row r="21" spans="1:13" ht="45">
      <c r="A21" s="6" t="s">
        <v>31</v>
      </c>
      <c r="B21" s="4" t="s">
        <v>32</v>
      </c>
      <c r="C21" s="18" t="s">
        <v>11</v>
      </c>
      <c r="D21" s="11">
        <v>15441.235000000001</v>
      </c>
      <c r="E21" s="11">
        <v>11743.36</v>
      </c>
      <c r="F21" s="33" t="s">
        <v>126</v>
      </c>
      <c r="G21" s="10"/>
    </row>
    <row r="22" spans="1:13">
      <c r="A22" s="6" t="s">
        <v>33</v>
      </c>
      <c r="B22" s="4" t="s">
        <v>34</v>
      </c>
      <c r="C22" s="18" t="s">
        <v>11</v>
      </c>
      <c r="D22" s="29">
        <f>D19-D20-D21</f>
        <v>14726.775000000001</v>
      </c>
      <c r="E22" s="29">
        <f>E19-E20-E21</f>
        <v>12482.949999999997</v>
      </c>
      <c r="F22" s="37"/>
      <c r="G22" s="21"/>
    </row>
    <row r="23" spans="1:13" ht="27">
      <c r="A23" s="6" t="s">
        <v>35</v>
      </c>
      <c r="B23" s="4" t="s">
        <v>36</v>
      </c>
      <c r="C23" s="18" t="s">
        <v>11</v>
      </c>
      <c r="D23" s="11"/>
      <c r="E23" s="11"/>
      <c r="F23" s="35"/>
      <c r="G23" s="10"/>
    </row>
    <row r="24" spans="1:13">
      <c r="A24" s="6" t="s">
        <v>37</v>
      </c>
      <c r="B24" s="4" t="s">
        <v>38</v>
      </c>
      <c r="C24" s="18" t="s">
        <v>11</v>
      </c>
      <c r="D24" s="11">
        <f>2561.31-1625</f>
        <v>936.31</v>
      </c>
      <c r="E24" s="11">
        <f>86.53+626.59+1300.84</f>
        <v>2013.96</v>
      </c>
      <c r="F24" s="37"/>
      <c r="G24" s="10"/>
      <c r="H24" s="26"/>
    </row>
    <row r="25" spans="1:13">
      <c r="A25" s="22" t="s">
        <v>39</v>
      </c>
      <c r="B25" s="23" t="s">
        <v>40</v>
      </c>
      <c r="C25" s="24" t="s">
        <v>11</v>
      </c>
      <c r="D25" s="28">
        <f t="shared" ref="D25" si="0">SUM(D26:D38)</f>
        <v>23771.940000000002</v>
      </c>
      <c r="E25" s="28">
        <f>SUM(E26:E38)</f>
        <v>67525.31</v>
      </c>
      <c r="F25" s="37"/>
      <c r="G25" s="10"/>
    </row>
    <row r="26" spans="1:13">
      <c r="A26" s="6" t="s">
        <v>41</v>
      </c>
      <c r="B26" s="4" t="s">
        <v>42</v>
      </c>
      <c r="C26" s="18" t="s">
        <v>11</v>
      </c>
      <c r="D26" s="11"/>
      <c r="E26" s="11"/>
      <c r="F26" s="35"/>
      <c r="G26" s="10"/>
    </row>
    <row r="27" spans="1:13" ht="27">
      <c r="A27" s="6" t="s">
        <v>43</v>
      </c>
      <c r="B27" s="4" t="s">
        <v>44</v>
      </c>
      <c r="C27" s="18" t="s">
        <v>11</v>
      </c>
      <c r="D27" s="11"/>
      <c r="E27" s="11"/>
      <c r="F27" s="35"/>
      <c r="G27" s="10"/>
    </row>
    <row r="28" spans="1:13">
      <c r="A28" s="6" t="s">
        <v>45</v>
      </c>
      <c r="B28" s="4" t="s">
        <v>46</v>
      </c>
      <c r="C28" s="18" t="s">
        <v>11</v>
      </c>
      <c r="D28" s="11">
        <v>59.28</v>
      </c>
      <c r="E28" s="11">
        <v>142.29</v>
      </c>
      <c r="F28" s="37"/>
      <c r="G28" s="10"/>
    </row>
    <row r="29" spans="1:13">
      <c r="A29" s="6" t="s">
        <v>47</v>
      </c>
      <c r="B29" s="4" t="s">
        <v>48</v>
      </c>
      <c r="C29" s="18" t="s">
        <v>11</v>
      </c>
      <c r="D29" s="11">
        <v>9256.25</v>
      </c>
      <c r="E29" s="11">
        <v>12527.28</v>
      </c>
      <c r="F29" s="37" t="s">
        <v>131</v>
      </c>
      <c r="G29" s="10"/>
    </row>
    <row r="30" spans="1:13" ht="40.5">
      <c r="A30" s="6" t="s">
        <v>49</v>
      </c>
      <c r="B30" s="4" t="s">
        <v>50</v>
      </c>
      <c r="C30" s="18" t="s">
        <v>11</v>
      </c>
      <c r="D30" s="11"/>
      <c r="E30" s="11"/>
      <c r="F30" s="35"/>
      <c r="G30" s="10"/>
    </row>
    <row r="31" spans="1:13" ht="45">
      <c r="A31" s="6" t="s">
        <v>51</v>
      </c>
      <c r="B31" s="4" t="s">
        <v>52</v>
      </c>
      <c r="C31" s="18" t="s">
        <v>11</v>
      </c>
      <c r="D31" s="11">
        <v>8200.2999999999993</v>
      </c>
      <c r="E31" s="11">
        <v>13040.53</v>
      </c>
      <c r="F31" s="36" t="s">
        <v>136</v>
      </c>
      <c r="G31" s="10"/>
    </row>
    <row r="32" spans="1:13">
      <c r="A32" s="6" t="s">
        <v>53</v>
      </c>
      <c r="B32" s="4" t="s">
        <v>54</v>
      </c>
      <c r="C32" s="18" t="s">
        <v>11</v>
      </c>
      <c r="D32" s="11">
        <v>0</v>
      </c>
      <c r="E32" s="11">
        <v>0</v>
      </c>
      <c r="F32" s="35"/>
      <c r="G32" s="10"/>
    </row>
    <row r="33" spans="1:15">
      <c r="A33" s="6" t="s">
        <v>55</v>
      </c>
      <c r="B33" s="4" t="s">
        <v>56</v>
      </c>
      <c r="C33" s="18" t="s">
        <v>11</v>
      </c>
      <c r="D33" s="11">
        <v>0</v>
      </c>
      <c r="E33" s="11">
        <v>0</v>
      </c>
      <c r="F33" s="35"/>
      <c r="G33" s="10"/>
    </row>
    <row r="34" spans="1:15">
      <c r="A34" s="6" t="s">
        <v>57</v>
      </c>
      <c r="B34" s="4" t="s">
        <v>58</v>
      </c>
      <c r="C34" s="18" t="s">
        <v>11</v>
      </c>
      <c r="D34" s="11">
        <v>2970.59</v>
      </c>
      <c r="E34" s="11">
        <v>3698.08</v>
      </c>
      <c r="F34" s="37">
        <f>E34/D34</f>
        <v>1.2448974782787257</v>
      </c>
      <c r="G34" s="10"/>
    </row>
    <row r="35" spans="1:15" ht="40.5">
      <c r="A35" s="6" t="s">
        <v>59</v>
      </c>
      <c r="B35" s="4" t="s">
        <v>60</v>
      </c>
      <c r="C35" s="18" t="s">
        <v>11</v>
      </c>
      <c r="D35" s="11"/>
      <c r="E35" s="11"/>
      <c r="F35" s="35"/>
      <c r="G35" s="10"/>
    </row>
    <row r="36" spans="1:15" ht="27">
      <c r="A36" s="6" t="s">
        <v>61</v>
      </c>
      <c r="B36" s="4" t="s">
        <v>62</v>
      </c>
      <c r="C36" s="18" t="s">
        <v>63</v>
      </c>
      <c r="D36" s="11"/>
      <c r="E36" s="11"/>
      <c r="F36" s="35"/>
      <c r="G36" s="10"/>
    </row>
    <row r="37" spans="1:15" ht="94.5">
      <c r="A37" s="6" t="s">
        <v>64</v>
      </c>
      <c r="B37" s="4" t="s">
        <v>65</v>
      </c>
      <c r="C37" s="18" t="s">
        <v>11</v>
      </c>
      <c r="D37" s="11"/>
      <c r="E37" s="11">
        <v>36552.89</v>
      </c>
      <c r="F37" s="40" t="s">
        <v>127</v>
      </c>
      <c r="G37" s="10"/>
      <c r="I37" s="25"/>
      <c r="J37" s="25"/>
      <c r="K37" s="25"/>
      <c r="L37" s="25"/>
      <c r="M37" s="25"/>
      <c r="N37" s="25"/>
      <c r="O37" s="25"/>
    </row>
    <row r="38" spans="1:15" ht="27.75" customHeight="1">
      <c r="A38" s="6" t="s">
        <v>66</v>
      </c>
      <c r="B38" s="4" t="s">
        <v>67</v>
      </c>
      <c r="C38" s="18" t="s">
        <v>11</v>
      </c>
      <c r="D38" s="11">
        <v>3285.52</v>
      </c>
      <c r="E38" s="11">
        <f>38117.13-E37</f>
        <v>1564.239999999998</v>
      </c>
      <c r="F38" s="33" t="s">
        <v>128</v>
      </c>
      <c r="G38" s="10"/>
      <c r="I38" s="25"/>
      <c r="J38" s="25"/>
      <c r="K38" s="25"/>
      <c r="L38" s="25"/>
      <c r="M38" s="25"/>
      <c r="N38" s="25"/>
      <c r="O38" s="25"/>
    </row>
    <row r="39" spans="1:15" ht="40.5">
      <c r="A39" s="6" t="s">
        <v>68</v>
      </c>
      <c r="B39" s="4" t="s">
        <v>69</v>
      </c>
      <c r="C39" s="18" t="s">
        <v>11</v>
      </c>
      <c r="D39" s="11">
        <v>3770.35</v>
      </c>
      <c r="E39" s="11"/>
      <c r="F39" s="35"/>
      <c r="G39" s="10"/>
      <c r="I39" s="25"/>
      <c r="J39" s="25"/>
      <c r="K39" s="25"/>
      <c r="L39" s="25"/>
      <c r="M39" s="25"/>
      <c r="N39" s="25"/>
      <c r="O39" s="25"/>
    </row>
    <row r="40" spans="1:15" ht="27">
      <c r="A40" s="6" t="s">
        <v>70</v>
      </c>
      <c r="B40" s="4" t="s">
        <v>71</v>
      </c>
      <c r="C40" s="18" t="s">
        <v>11</v>
      </c>
      <c r="D40" s="11">
        <f t="shared" ref="D40:E40" si="1">D18+D16+D14</f>
        <v>0</v>
      </c>
      <c r="E40" s="16">
        <f t="shared" si="1"/>
        <v>7687.4</v>
      </c>
      <c r="F40" s="35"/>
      <c r="G40" s="10"/>
      <c r="I40" s="25"/>
      <c r="J40" s="25"/>
      <c r="K40" s="25"/>
      <c r="L40" s="25"/>
      <c r="M40" s="25"/>
      <c r="N40" s="25"/>
      <c r="O40" s="25"/>
    </row>
    <row r="41" spans="1:15" ht="27" customHeight="1">
      <c r="A41" s="6" t="s">
        <v>72</v>
      </c>
      <c r="B41" s="4" t="s">
        <v>73</v>
      </c>
      <c r="C41" s="18" t="s">
        <v>11</v>
      </c>
      <c r="D41" s="11">
        <v>63872.07</v>
      </c>
      <c r="E41" s="11">
        <v>55159.07402</v>
      </c>
      <c r="F41" s="41"/>
      <c r="G41" s="10"/>
      <c r="I41" s="25"/>
      <c r="J41" s="25"/>
      <c r="K41" s="25"/>
      <c r="L41" s="25"/>
      <c r="M41" s="25"/>
      <c r="N41" s="25"/>
      <c r="O41" s="25"/>
    </row>
    <row r="42" spans="1:15" ht="27">
      <c r="A42" s="6" t="s">
        <v>12</v>
      </c>
      <c r="B42" s="4" t="s">
        <v>74</v>
      </c>
      <c r="C42" s="18" t="s">
        <v>75</v>
      </c>
      <c r="D42" s="11">
        <v>22.359110000000001</v>
      </c>
      <c r="E42" s="11">
        <v>25.603770000000001</v>
      </c>
      <c r="F42" s="41"/>
      <c r="G42" s="10"/>
      <c r="I42" s="25"/>
      <c r="J42" s="25"/>
      <c r="K42" s="25"/>
      <c r="L42" s="25"/>
      <c r="M42" s="25"/>
      <c r="N42" s="25"/>
      <c r="O42" s="25"/>
    </row>
    <row r="43" spans="1:15" ht="54">
      <c r="A43" s="6" t="s">
        <v>39</v>
      </c>
      <c r="B43" s="4" t="s">
        <v>76</v>
      </c>
      <c r="C43" s="18" t="s">
        <v>11</v>
      </c>
      <c r="D43" s="11">
        <f>D41/D42</f>
        <v>2856.6463513082585</v>
      </c>
      <c r="E43" s="11">
        <f>E41/E42</f>
        <v>2154.3340695530383</v>
      </c>
      <c r="F43" s="41"/>
      <c r="G43" s="10"/>
      <c r="I43" s="25"/>
      <c r="J43" s="25"/>
      <c r="K43" s="25"/>
      <c r="L43" s="25"/>
      <c r="M43" s="25"/>
      <c r="N43" s="25"/>
      <c r="O43" s="25"/>
    </row>
    <row r="44" spans="1:15" ht="54">
      <c r="A44" s="6" t="s">
        <v>77</v>
      </c>
      <c r="B44" s="4" t="s">
        <v>78</v>
      </c>
      <c r="C44" s="18" t="s">
        <v>8</v>
      </c>
      <c r="D44" s="11" t="s">
        <v>8</v>
      </c>
      <c r="E44" s="11" t="s">
        <v>8</v>
      </c>
      <c r="F44" s="38"/>
      <c r="G44" s="10"/>
      <c r="I44" s="25"/>
      <c r="J44" s="25"/>
      <c r="K44" s="25"/>
      <c r="L44" s="25"/>
      <c r="M44" s="25"/>
      <c r="N44" s="25"/>
      <c r="O44" s="25"/>
    </row>
    <row r="45" spans="1:15">
      <c r="A45" s="6" t="s">
        <v>9</v>
      </c>
      <c r="B45" s="4" t="s">
        <v>79</v>
      </c>
      <c r="C45" s="18" t="s">
        <v>80</v>
      </c>
      <c r="D45" s="11"/>
      <c r="E45" s="12">
        <v>2546</v>
      </c>
      <c r="F45" s="38"/>
      <c r="G45" s="10"/>
      <c r="I45" s="27"/>
      <c r="J45" s="27"/>
      <c r="K45" s="27"/>
      <c r="L45" s="27"/>
      <c r="M45" s="27"/>
      <c r="N45" s="27"/>
      <c r="O45" s="27"/>
    </row>
    <row r="46" spans="1:15">
      <c r="A46" s="17" t="s">
        <v>81</v>
      </c>
      <c r="B46" s="45" t="s">
        <v>82</v>
      </c>
      <c r="C46" s="46" t="s">
        <v>83</v>
      </c>
      <c r="D46" s="47">
        <f t="shared" ref="D46:E46" si="2">SUM(D47:D49)</f>
        <v>386.02</v>
      </c>
      <c r="E46" s="47">
        <f t="shared" si="2"/>
        <v>386.02</v>
      </c>
      <c r="F46" s="38"/>
      <c r="G46" s="10"/>
      <c r="I46" s="27"/>
      <c r="J46" s="27"/>
      <c r="K46" s="27"/>
      <c r="L46" s="27"/>
      <c r="M46" s="27"/>
      <c r="N46" s="27"/>
      <c r="O46" s="27"/>
    </row>
    <row r="47" spans="1:15" ht="30">
      <c r="A47" s="17" t="s">
        <v>102</v>
      </c>
      <c r="B47" s="48" t="s">
        <v>132</v>
      </c>
      <c r="C47" s="49" t="s">
        <v>101</v>
      </c>
      <c r="D47" s="50">
        <v>246</v>
      </c>
      <c r="E47" s="50">
        <v>246</v>
      </c>
      <c r="F47" s="38"/>
      <c r="G47" s="10"/>
      <c r="I47" s="27"/>
      <c r="J47" s="27"/>
      <c r="K47" s="27"/>
      <c r="L47" s="27"/>
      <c r="M47" s="27"/>
      <c r="N47" s="27"/>
      <c r="O47" s="27"/>
    </row>
    <row r="48" spans="1:15" ht="30">
      <c r="A48" s="17" t="s">
        <v>103</v>
      </c>
      <c r="B48" s="48" t="s">
        <v>133</v>
      </c>
      <c r="C48" s="49" t="s">
        <v>101</v>
      </c>
      <c r="D48" s="50">
        <v>78</v>
      </c>
      <c r="E48" s="50">
        <v>78</v>
      </c>
      <c r="F48" s="38"/>
      <c r="G48" s="10"/>
    </row>
    <row r="49" spans="1:7" ht="30">
      <c r="A49" s="17" t="s">
        <v>104</v>
      </c>
      <c r="B49" s="48" t="s">
        <v>134</v>
      </c>
      <c r="C49" s="49" t="s">
        <v>101</v>
      </c>
      <c r="D49" s="50">
        <v>62.02</v>
      </c>
      <c r="E49" s="50">
        <v>62.02</v>
      </c>
      <c r="F49" s="38"/>
      <c r="G49" s="10"/>
    </row>
    <row r="50" spans="1:7" ht="27">
      <c r="A50" s="6" t="s">
        <v>84</v>
      </c>
      <c r="B50" s="4" t="s">
        <v>85</v>
      </c>
      <c r="C50" s="18" t="s">
        <v>86</v>
      </c>
      <c r="D50" s="13">
        <f>D51+D52</f>
        <v>1058.6300000000001</v>
      </c>
      <c r="E50" s="12">
        <f>E51+E52</f>
        <v>1058.6300000000001</v>
      </c>
      <c r="F50" s="38"/>
      <c r="G50" s="10"/>
    </row>
    <row r="51" spans="1:7" ht="30">
      <c r="A51" s="6" t="s">
        <v>105</v>
      </c>
      <c r="B51" s="8" t="s">
        <v>107</v>
      </c>
      <c r="C51" s="5" t="s">
        <v>86</v>
      </c>
      <c r="D51" s="31">
        <v>801.83</v>
      </c>
      <c r="E51" s="30">
        <v>801.83</v>
      </c>
      <c r="F51" s="38"/>
      <c r="G51" s="10"/>
    </row>
    <row r="52" spans="1:7" ht="30">
      <c r="A52" s="6" t="s">
        <v>106</v>
      </c>
      <c r="B52" s="8" t="s">
        <v>108</v>
      </c>
      <c r="C52" s="5" t="s">
        <v>86</v>
      </c>
      <c r="D52" s="31">
        <v>256.8</v>
      </c>
      <c r="E52" s="30">
        <v>256.8</v>
      </c>
      <c r="F52" s="38"/>
      <c r="G52" s="10"/>
    </row>
    <row r="53" spans="1:7">
      <c r="A53" s="6" t="s">
        <v>87</v>
      </c>
      <c r="B53" s="4" t="s">
        <v>88</v>
      </c>
      <c r="C53" s="18" t="s">
        <v>86</v>
      </c>
      <c r="D53" s="12">
        <f t="shared" ref="D53" si="3">D54+D55+D56</f>
        <v>2462.9</v>
      </c>
      <c r="E53" s="12">
        <f>E54+E55+E56</f>
        <v>2462.9</v>
      </c>
      <c r="F53" s="38"/>
      <c r="G53" s="10"/>
    </row>
    <row r="54" spans="1:7" ht="30">
      <c r="A54" s="6" t="s">
        <v>109</v>
      </c>
      <c r="B54" s="8" t="s">
        <v>112</v>
      </c>
      <c r="C54" s="5" t="s">
        <v>86</v>
      </c>
      <c r="D54" s="31">
        <v>936.9</v>
      </c>
      <c r="E54" s="30">
        <v>936.9</v>
      </c>
      <c r="F54" s="39"/>
      <c r="G54" s="10"/>
    </row>
    <row r="55" spans="1:7" ht="30">
      <c r="A55" s="6" t="s">
        <v>110</v>
      </c>
      <c r="B55" s="8" t="s">
        <v>113</v>
      </c>
      <c r="C55" s="5" t="s">
        <v>86</v>
      </c>
      <c r="D55" s="31">
        <v>0</v>
      </c>
      <c r="E55" s="30">
        <v>0</v>
      </c>
      <c r="F55" s="38"/>
      <c r="G55" s="10"/>
    </row>
    <row r="56" spans="1:7" ht="30">
      <c r="A56" s="6" t="s">
        <v>111</v>
      </c>
      <c r="B56" s="8" t="s">
        <v>114</v>
      </c>
      <c r="C56" s="5" t="s">
        <v>86</v>
      </c>
      <c r="D56" s="31">
        <v>1526</v>
      </c>
      <c r="E56" s="30">
        <v>1526</v>
      </c>
      <c r="F56" s="38"/>
      <c r="G56" s="10"/>
    </row>
    <row r="57" spans="1:7">
      <c r="A57" s="6" t="s">
        <v>89</v>
      </c>
      <c r="B57" s="4" t="s">
        <v>90</v>
      </c>
      <c r="C57" s="18" t="s">
        <v>91</v>
      </c>
      <c r="D57" s="32">
        <f t="shared" ref="D57:E57" si="4">D58+D59</f>
        <v>327.12</v>
      </c>
      <c r="E57" s="32">
        <f t="shared" si="4"/>
        <v>327.02</v>
      </c>
      <c r="F57" s="38"/>
      <c r="G57" s="10"/>
    </row>
    <row r="58" spans="1:7" ht="30">
      <c r="A58" s="6" t="s">
        <v>117</v>
      </c>
      <c r="B58" s="8" t="s">
        <v>115</v>
      </c>
      <c r="C58" s="5" t="s">
        <v>91</v>
      </c>
      <c r="D58" s="31">
        <v>229.36</v>
      </c>
      <c r="E58" s="30">
        <v>229.26</v>
      </c>
      <c r="F58" s="38"/>
      <c r="G58" s="10"/>
    </row>
    <row r="59" spans="1:7" ht="30">
      <c r="A59" s="6" t="s">
        <v>118</v>
      </c>
      <c r="B59" s="8" t="s">
        <v>116</v>
      </c>
      <c r="C59" s="5" t="s">
        <v>91</v>
      </c>
      <c r="D59" s="31">
        <v>97.76</v>
      </c>
      <c r="E59" s="30">
        <v>97.76</v>
      </c>
      <c r="F59" s="38"/>
      <c r="G59" s="10"/>
    </row>
    <row r="60" spans="1:7">
      <c r="A60" s="6" t="s">
        <v>92</v>
      </c>
      <c r="B60" s="4" t="s">
        <v>93</v>
      </c>
      <c r="C60" s="18" t="s">
        <v>94</v>
      </c>
      <c r="D60" s="11">
        <f t="shared" ref="D60" si="5">(218.49+91.8)/D57*100</f>
        <v>94.855099046221582</v>
      </c>
      <c r="E60" s="11">
        <f>(229.02+91.8)/E57*100</f>
        <v>98.104091492875057</v>
      </c>
      <c r="F60" s="38"/>
      <c r="G60" s="10"/>
    </row>
    <row r="61" spans="1:7" ht="46.5" customHeight="1">
      <c r="A61" s="6" t="s">
        <v>95</v>
      </c>
      <c r="B61" s="4" t="s">
        <v>96</v>
      </c>
      <c r="C61" s="18" t="s">
        <v>11</v>
      </c>
      <c r="D61" s="13"/>
      <c r="E61" s="29">
        <v>99909.64</v>
      </c>
      <c r="F61" s="39" t="s">
        <v>137</v>
      </c>
      <c r="G61" s="10"/>
    </row>
    <row r="62" spans="1:7">
      <c r="A62" s="6" t="s">
        <v>97</v>
      </c>
      <c r="B62" s="4" t="s">
        <v>98</v>
      </c>
      <c r="C62" s="18" t="s">
        <v>11</v>
      </c>
      <c r="D62" s="14"/>
      <c r="E62" s="15"/>
      <c r="F62" s="20"/>
      <c r="G62" s="10"/>
    </row>
    <row r="63" spans="1:7" ht="27">
      <c r="A63" s="6" t="s">
        <v>99</v>
      </c>
      <c r="B63" s="4" t="s">
        <v>100</v>
      </c>
      <c r="C63" s="18" t="s">
        <v>94</v>
      </c>
      <c r="D63" s="9">
        <v>4.0599999999999996</v>
      </c>
      <c r="E63" s="9" t="s">
        <v>8</v>
      </c>
      <c r="F63" s="20"/>
      <c r="G63" s="10"/>
    </row>
    <row r="65" spans="1:5">
      <c r="A65" s="2"/>
      <c r="B65" s="2"/>
      <c r="C65" s="2"/>
    </row>
    <row r="66" spans="1:5">
      <c r="A66" s="65"/>
      <c r="B66" s="66"/>
      <c r="C66" s="66"/>
      <c r="D66" s="10"/>
    </row>
    <row r="67" spans="1:5">
      <c r="A67" s="65"/>
      <c r="B67" s="66"/>
      <c r="C67" s="66"/>
    </row>
    <row r="68" spans="1:5">
      <c r="A68" s="65"/>
      <c r="B68" s="66"/>
      <c r="C68" s="66"/>
    </row>
    <row r="69" spans="1:5">
      <c r="A69" s="60"/>
      <c r="B69" s="61"/>
      <c r="C69" s="61"/>
      <c r="D69" s="7"/>
      <c r="E69" s="7"/>
    </row>
    <row r="70" spans="1:5">
      <c r="A70" s="62"/>
      <c r="B70" s="63"/>
      <c r="C70" s="63"/>
    </row>
  </sheetData>
  <mergeCells count="13">
    <mergeCell ref="A69:C69"/>
    <mergeCell ref="A70:C70"/>
    <mergeCell ref="D7:E7"/>
    <mergeCell ref="A66:C66"/>
    <mergeCell ref="A67:C67"/>
    <mergeCell ref="A68:C68"/>
    <mergeCell ref="A1:F1"/>
    <mergeCell ref="F7:F8"/>
    <mergeCell ref="B3:C3"/>
    <mergeCell ref="B4:C4"/>
    <mergeCell ref="A7:A8"/>
    <mergeCell ref="B7:B8"/>
    <mergeCell ref="C7:C8"/>
  </mergeCells>
  <pageMargins left="0.31496062992125984" right="0.11811023622047245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>ПЭК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О.П.</dc:creator>
  <cp:lastModifiedBy>mmc</cp:lastModifiedBy>
  <cp:lastPrinted>2019-03-30T04:35:54Z</cp:lastPrinted>
  <dcterms:created xsi:type="dcterms:W3CDTF">2015-04-09T12:38:03Z</dcterms:created>
  <dcterms:modified xsi:type="dcterms:W3CDTF">2019-04-01T11:31:27Z</dcterms:modified>
</cp:coreProperties>
</file>