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405" windowWidth="18990" windowHeight="9180" activeTab="1"/>
  </bookViews>
  <sheets>
    <sheet name="Баланс электрической энергии" sheetId="1" r:id="rId1"/>
    <sheet name="Расчеты со смежными компаниями" sheetId="2" r:id="rId2"/>
  </sheets>
  <externalReferences>
    <externalReference r:id="rId5"/>
  </externalReferences>
  <definedNames>
    <definedName name="org">'[1]Титульный'!$G$18</definedName>
    <definedName name="_xlnm.Print_Area" localSheetId="0">'Баланс электрической энергии'!$A$1:$L$30</definedName>
    <definedName name="_xlnm.Print_Area" localSheetId="1">'Расчеты со смежными компаниями'!$A$1:$K$38</definedName>
  </definedNames>
  <calcPr fullCalcOnLoad="1" refMode="R1C1"/>
</workbook>
</file>

<file path=xl/sharedStrings.xml><?xml version="1.0" encoding="utf-8"?>
<sst xmlns="http://schemas.openxmlformats.org/spreadsheetml/2006/main" count="108" uniqueCount="75">
  <si>
    <t>Баланс электрической энергии и мощности по сетям ОАО "ГНЦ НИИАР"</t>
  </si>
  <si>
    <t>млн.кВтч</t>
  </si>
  <si>
    <t>№ п/п</t>
  </si>
  <si>
    <t>Показатели</t>
  </si>
  <si>
    <t>Всего</t>
  </si>
  <si>
    <t>ВН</t>
  </si>
  <si>
    <t>СН 1</t>
  </si>
  <si>
    <t>СН 2</t>
  </si>
  <si>
    <t>НН</t>
  </si>
  <si>
    <t>1</t>
  </si>
  <si>
    <t>1.1</t>
  </si>
  <si>
    <t>из смежной сети, всего, в том числе из сети:</t>
  </si>
  <si>
    <t>1.1.1</t>
  </si>
  <si>
    <t>1.1.2</t>
  </si>
  <si>
    <t>СН1</t>
  </si>
  <si>
    <t>1.1.3</t>
  </si>
  <si>
    <t>СН2</t>
  </si>
  <si>
    <t>из 1.1 поступление из сети РСК</t>
  </si>
  <si>
    <t>1.2</t>
  </si>
  <si>
    <t>1.3</t>
  </si>
  <si>
    <t>2</t>
  </si>
  <si>
    <t>то же в % (п.2/п.1)</t>
  </si>
  <si>
    <t>2.1</t>
  </si>
  <si>
    <t>Относимые на основное производство</t>
  </si>
  <si>
    <t>2.2</t>
  </si>
  <si>
    <t>Относимые на сторонних потребителей</t>
  </si>
  <si>
    <t>3</t>
  </si>
  <si>
    <t>4</t>
  </si>
  <si>
    <t>4.1</t>
  </si>
  <si>
    <t>в т.ч. собственным потребителям</t>
  </si>
  <si>
    <t>из них, потребителям, присоединенным к центру питания на генераторном напряжении</t>
  </si>
  <si>
    <t>4.1.1</t>
  </si>
  <si>
    <t>ГП, участнику ОРЭМ</t>
  </si>
  <si>
    <t xml:space="preserve"> - по договору "последней мили"</t>
  </si>
  <si>
    <t>4.1.2</t>
  </si>
  <si>
    <t>ЭСО, участнику ОРЭМ</t>
  </si>
  <si>
    <t>4.1.3</t>
  </si>
  <si>
    <t>сбытовым компаниям, не имеющим статус ГП</t>
  </si>
  <si>
    <t>4.1.4</t>
  </si>
  <si>
    <t xml:space="preserve">потребителям, заключившим прямые договоры на услуги по передаче </t>
  </si>
  <si>
    <t>4.2</t>
  </si>
  <si>
    <t>сальдо переток в сопредельные регионы</t>
  </si>
  <si>
    <t>4.3</t>
  </si>
  <si>
    <t>сальдо переток в другие организации</t>
  </si>
  <si>
    <t>Небаланс</t>
  </si>
  <si>
    <r>
      <t xml:space="preserve">Расход электроэнергии на производственные и хозяйственные нужды </t>
    </r>
    <r>
      <rPr>
        <sz val="12"/>
        <rFont val="Times New Roman"/>
        <family val="1"/>
      </rPr>
      <t>(собственное потребление организаций, для которых оказание услуг по передаче не является основным видом деятельности)*</t>
    </r>
  </si>
  <si>
    <t>Показатель</t>
  </si>
  <si>
    <t>Объём услуг, оплачиваемый организацией ОАО "ГНЦ НИИАР" смежным сетевым компаниям, всего</t>
  </si>
  <si>
    <t>в том числе</t>
  </si>
  <si>
    <t>электроэнергия</t>
  </si>
  <si>
    <t>мощность</t>
  </si>
  <si>
    <t>ООО "МРСК-Волги"</t>
  </si>
  <si>
    <t>ООО "Паритет"</t>
  </si>
  <si>
    <t>ООО "Парк"</t>
  </si>
  <si>
    <t>Объём услуг, оплачиваемый потребителями ( к получению) ОАО "ГНЦ НИИАР", всего</t>
  </si>
  <si>
    <t>население</t>
  </si>
  <si>
    <t>прочие потребители</t>
  </si>
  <si>
    <t>млн.кВтч / Мвтмес</t>
  </si>
  <si>
    <t>ООО "Меркурий"</t>
  </si>
  <si>
    <t>от электростанций ПЭ</t>
  </si>
  <si>
    <t>от других поставщиков</t>
  </si>
  <si>
    <t>Сбытовым компаниям, ГП</t>
  </si>
  <si>
    <t>Договоры взаиморасчётов</t>
  </si>
  <si>
    <t xml:space="preserve">Отпуск электроэнергии в сеть             АО "ГНЦ НИИАР", ВСЕГО </t>
  </si>
  <si>
    <t xml:space="preserve">Потери электроэнергии в сети              АО "ГНЦ НИИАР" </t>
  </si>
  <si>
    <t>Отпуск электроэнергии из сети            АО "ГНЦ НИИАР"</t>
  </si>
  <si>
    <t>Приобретение электроэнергии для компенсации потерь в электрических сетях, в млн.кВтч.</t>
  </si>
  <si>
    <t>в т.ч.:</t>
  </si>
  <si>
    <t>Приобретение электроэнергии для компенсации потерь в электрических сетях, в тыс. руб.</t>
  </si>
  <si>
    <t xml:space="preserve">Уровень нормативных потерь электроэнергии (Приказ № 06-961 от 25.12.2014г. на сайте Департамента по регулированию цен и тарифов Ульяновской обл.), % </t>
  </si>
  <si>
    <t>План 2018 год</t>
  </si>
  <si>
    <t>Факт 2018 год</t>
  </si>
  <si>
    <t>План 2018 г.</t>
  </si>
  <si>
    <t>Факт 2018 г.</t>
  </si>
  <si>
    <t>Объем переданной электрической энергии за 2018 год.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</si>
</sst>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0.0%_);\(0.0%\)"/>
    <numFmt numFmtId="188" formatCode="#,##0_);[Red]\(#,##0\)"/>
    <numFmt numFmtId="189" formatCode="_-* #,##0&quot;đ.&quot;_-;\-* #,##0&quot;đ.&quot;_-;_-* &quot;-&quot;&quot;đ.&quot;_-;_-@_-"/>
    <numFmt numFmtId="190" formatCode="_-* #,##0.00&quot;đ.&quot;_-;\-* #,##0.00&quot;đ.&quot;_-;_-* &quot;-&quot;??&quot;đ.&quot;_-;_-@_-"/>
    <numFmt numFmtId="191" formatCode="\$#,##0\ ;\(\$#,##0\)"/>
    <numFmt numFmtId="192" formatCode="#,##0_);[Blue]\(#,##0\)"/>
    <numFmt numFmtId="193" formatCode="_-* #,##0_đ_._-;\-* #,##0_đ_._-;_-* &quot;-&quot;_đ_._-;_-@_-"/>
    <numFmt numFmtId="194" formatCode="_-* #,##0.00_đ_._-;\-* #,##0.00_đ_._-;_-* &quot;-&quot;??_đ_._-;_-@_-"/>
    <numFmt numFmtId="195" formatCode="_-* #,##0\ _р_._-;\-* #,##0\ _р_._-;_-* &quot;-&quot;\ _р_._-;_-@_-"/>
    <numFmt numFmtId="196" formatCode="_-* #,##0.00\ _р_._-;\-* #,##0.00\ _р_._-;_-* &quot;-&quot;??\ _р_._-;_-@_-"/>
    <numFmt numFmtId="197" formatCode="_(* #,##0.00_);_(* \(#,##0.00\);_(* &quot;-&quot;??_);_(@_)"/>
    <numFmt numFmtId="198" formatCode="0.000"/>
    <numFmt numFmtId="199" formatCode="0.0000"/>
    <numFmt numFmtId="200" formatCode="#,##0.0000"/>
    <numFmt numFmtId="201" formatCode="#,##0.00000"/>
    <numFmt numFmtId="202" formatCode="#,##0.000000"/>
  </numFmts>
  <fonts count="10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Times New Roman CYR"/>
      <family val="0"/>
    </font>
    <font>
      <sz val="9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Helv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 CYR"/>
      <family val="1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2"/>
      <name val="Times New Roman"/>
      <family val="1"/>
    </font>
    <font>
      <b/>
      <sz val="12"/>
      <color indexed="23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5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/>
      <right/>
      <top>
        <color indexed="63"/>
      </top>
      <bottom style="thin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3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>
      <alignment/>
      <protection/>
    </xf>
    <xf numFmtId="186" fontId="41" fillId="0" borderId="0">
      <alignment vertical="top"/>
      <protection/>
    </xf>
    <xf numFmtId="186" fontId="48" fillId="0" borderId="0">
      <alignment vertical="top"/>
      <protection/>
    </xf>
    <xf numFmtId="187" fontId="48" fillId="2" borderId="0">
      <alignment vertical="top"/>
      <protection/>
    </xf>
    <xf numFmtId="186" fontId="48" fillId="3" borderId="0">
      <alignment vertical="top"/>
      <protection/>
    </xf>
    <xf numFmtId="188" fontId="41" fillId="0" borderId="0">
      <alignment vertical="top"/>
      <protection/>
    </xf>
    <xf numFmtId="38" fontId="41" fillId="0" borderId="0">
      <alignment vertical="top"/>
      <protection/>
    </xf>
    <xf numFmtId="188" fontId="41" fillId="0" borderId="0">
      <alignment vertical="top"/>
      <protection/>
    </xf>
    <xf numFmtId="188" fontId="41" fillId="0" borderId="0">
      <alignment vertical="top"/>
      <protection/>
    </xf>
    <xf numFmtId="38" fontId="41" fillId="0" borderId="0">
      <alignment vertical="top"/>
      <protection/>
    </xf>
    <xf numFmtId="188" fontId="41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88" fontId="41" fillId="0" borderId="0">
      <alignment vertical="top"/>
      <protection/>
    </xf>
    <xf numFmtId="38" fontId="41" fillId="0" borderId="0">
      <alignment vertical="top"/>
      <protection/>
    </xf>
    <xf numFmtId="188" fontId="41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88" fontId="41" fillId="0" borderId="0">
      <alignment vertical="top"/>
      <protection/>
    </xf>
    <xf numFmtId="38" fontId="41" fillId="0" borderId="0">
      <alignment vertical="top"/>
      <protection/>
    </xf>
    <xf numFmtId="188" fontId="41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88" fontId="41" fillId="0" borderId="0">
      <alignment vertical="top"/>
      <protection/>
    </xf>
    <xf numFmtId="38" fontId="41" fillId="0" borderId="0">
      <alignment vertical="top"/>
      <protection/>
    </xf>
    <xf numFmtId="188" fontId="41" fillId="0" borderId="0">
      <alignment vertical="top"/>
      <protection/>
    </xf>
    <xf numFmtId="188" fontId="41" fillId="0" borderId="0">
      <alignment vertical="top"/>
      <protection/>
    </xf>
    <xf numFmtId="38" fontId="41" fillId="0" borderId="0">
      <alignment vertical="top"/>
      <protection/>
    </xf>
    <xf numFmtId="188" fontId="41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3" fontId="37" fillId="0" borderId="0">
      <alignment/>
      <protection locked="0"/>
    </xf>
    <xf numFmtId="180" fontId="37" fillId="0" borderId="1">
      <alignment/>
      <protection locked="0"/>
    </xf>
    <xf numFmtId="180" fontId="38" fillId="0" borderId="0">
      <alignment/>
      <protection locked="0"/>
    </xf>
    <xf numFmtId="180" fontId="38" fillId="0" borderId="0">
      <alignment/>
      <protection locked="0"/>
    </xf>
    <xf numFmtId="180" fontId="37" fillId="0" borderId="1">
      <alignment/>
      <protection locked="0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0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85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85" fillId="2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85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85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85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85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0" borderId="0" applyNumberFormat="0" applyBorder="0" applyAlignment="0" applyProtection="0"/>
    <xf numFmtId="0" fontId="49" fillId="0" borderId="0" applyNumberFormat="0" applyFill="0" applyBorder="0" applyAlignment="0" applyProtection="0"/>
    <xf numFmtId="175" fontId="4" fillId="0" borderId="2">
      <alignment/>
      <protection locked="0"/>
    </xf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20" fillId="5" borderId="0" applyNumberFormat="0" applyBorder="0" applyAlignment="0" applyProtection="0"/>
    <xf numFmtId="0" fontId="13" fillId="2" borderId="3" applyNumberFormat="0" applyAlignment="0" applyProtection="0"/>
    <xf numFmtId="0" fontId="17" fillId="31" borderId="4" applyNumberFormat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3" fontId="50" fillId="0" borderId="0" applyFont="0" applyFill="0" applyBorder="0" applyAlignment="0" applyProtection="0"/>
    <xf numFmtId="175" fontId="28" fillId="7" borderId="2">
      <alignment/>
      <protection/>
    </xf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8" fontId="6" fillId="0" borderId="0" applyFont="0" applyFill="0" applyBorder="0" applyAlignment="0" applyProtection="0"/>
    <xf numFmtId="191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33" fillId="0" borderId="0">
      <alignment vertical="top"/>
      <protection/>
    </xf>
    <xf numFmtId="188" fontId="51" fillId="0" borderId="0">
      <alignment vertical="top"/>
      <protection/>
    </xf>
    <xf numFmtId="179" fontId="3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2" fontId="50" fillId="0" borderId="0" applyFont="0" applyFill="0" applyBorder="0" applyAlignment="0" applyProtection="0"/>
    <xf numFmtId="0" fontId="24" fillId="3" borderId="0" applyNumberFormat="0" applyBorder="0" applyAlignment="0" applyProtection="0"/>
    <xf numFmtId="0" fontId="52" fillId="0" borderId="0">
      <alignment vertical="top"/>
      <protection/>
    </xf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188" fontId="53" fillId="0" borderId="0">
      <alignment vertical="top"/>
      <protection/>
    </xf>
    <xf numFmtId="175" fontId="54" fillId="0" borderId="0">
      <alignment/>
      <protection/>
    </xf>
    <xf numFmtId="0" fontId="55" fillId="0" borderId="0" applyNumberFormat="0" applyFill="0" applyBorder="0" applyAlignment="0" applyProtection="0"/>
    <xf numFmtId="0" fontId="11" fillId="8" borderId="3" applyNumberFormat="0" applyAlignment="0" applyProtection="0"/>
    <xf numFmtId="188" fontId="48" fillId="0" borderId="0">
      <alignment vertical="top"/>
      <protection/>
    </xf>
    <xf numFmtId="188" fontId="48" fillId="2" borderId="0">
      <alignment vertical="top"/>
      <protection/>
    </xf>
    <xf numFmtId="192" fontId="48" fillId="3" borderId="0">
      <alignment vertical="top"/>
      <protection/>
    </xf>
    <xf numFmtId="38" fontId="48" fillId="0" borderId="0">
      <alignment vertical="top"/>
      <protection/>
    </xf>
    <xf numFmtId="0" fontId="22" fillId="0" borderId="8" applyNumberFormat="0" applyFill="0" applyAlignment="0" applyProtection="0"/>
    <xf numFmtId="0" fontId="19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0">
      <alignment/>
      <protection/>
    </xf>
    <xf numFmtId="0" fontId="32" fillId="0" borderId="0">
      <alignment/>
      <protection/>
    </xf>
    <xf numFmtId="0" fontId="8" fillId="33" borderId="9" applyNumberFormat="0" applyFont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12" fillId="2" borderId="10" applyNumberFormat="0" applyAlignment="0" applyProtection="0"/>
    <xf numFmtId="0" fontId="25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6" fillId="38" borderId="10" applyNumberFormat="0" applyProtection="0">
      <alignment horizontal="left" vertical="center" indent="1"/>
    </xf>
    <xf numFmtId="0" fontId="6" fillId="38" borderId="10" applyNumberFormat="0" applyProtection="0">
      <alignment horizontal="left" vertical="center" indent="1"/>
    </xf>
    <xf numFmtId="0" fontId="6" fillId="31" borderId="10" applyNumberFormat="0" applyProtection="0">
      <alignment horizontal="left" vertical="center" indent="1"/>
    </xf>
    <xf numFmtId="0" fontId="6" fillId="31" borderId="10" applyNumberFormat="0" applyProtection="0">
      <alignment horizontal="left" vertical="center" indent="1"/>
    </xf>
    <xf numFmtId="0" fontId="6" fillId="2" borderId="10" applyNumberFormat="0" applyProtection="0">
      <alignment horizontal="left" vertical="center" indent="1"/>
    </xf>
    <xf numFmtId="0" fontId="6" fillId="2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6" fillId="4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32" fillId="0" borderId="0">
      <alignment/>
      <protection/>
    </xf>
    <xf numFmtId="188" fontId="62" fillId="39" borderId="0">
      <alignment horizontal="right" vertical="top"/>
      <protection/>
    </xf>
    <xf numFmtId="0" fontId="18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85" fillId="40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85" fillId="41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85" fillId="42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85" fillId="4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85" fillId="44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85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175" fontId="4" fillId="0" borderId="2">
      <alignment/>
      <protection locked="0"/>
    </xf>
    <xf numFmtId="0" fontId="86" fillId="46" borderId="1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87" fillId="47" borderId="14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88" fillId="47" borderId="1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7" fillId="0" borderId="0" applyBorder="0">
      <alignment horizontal="center" vertical="center" wrapText="1"/>
      <protection/>
    </xf>
    <xf numFmtId="0" fontId="90" fillId="0" borderId="1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91" fillId="0" borderId="1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92" fillId="0" borderId="1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18" applyBorder="0">
      <alignment horizontal="center" vertical="center" wrapText="1"/>
      <protection/>
    </xf>
    <xf numFmtId="175" fontId="28" fillId="7" borderId="2">
      <alignment/>
      <protection/>
    </xf>
    <xf numFmtId="4" fontId="3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93" fillId="0" borderId="20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8" fillId="0" borderId="19" applyBorder="0">
      <alignment vertical="center"/>
      <protection/>
    </xf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94" fillId="48" borderId="21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30" fillId="0" borderId="0">
      <alignment horizontal="center" vertical="top" wrapText="1"/>
      <protection/>
    </xf>
    <xf numFmtId="0" fontId="31" fillId="0" borderId="0">
      <alignment horizontal="centerContinuous" vertical="center"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177" fontId="34" fillId="3" borderId="19">
      <alignment wrapText="1"/>
      <protection/>
    </xf>
    <xf numFmtId="0" fontId="9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6" fillId="49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49" fontId="3" fillId="0" borderId="0" applyBorder="0">
      <alignment vertical="top"/>
      <protection/>
    </xf>
    <xf numFmtId="0" fontId="6" fillId="0" borderId="0">
      <alignment/>
      <protection/>
    </xf>
    <xf numFmtId="0" fontId="97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4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98" fillId="0" borderId="0" applyNumberFormat="0" applyFill="0" applyBorder="0" applyAlignment="0" applyProtection="0"/>
    <xf numFmtId="0" fontId="99" fillId="5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76" fontId="35" fillId="32" borderId="22" applyNumberFormat="0" applyBorder="0" applyAlignment="0">
      <protection locked="0"/>
    </xf>
    <xf numFmtId="0" fontId="10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51" borderId="23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8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1" fillId="0" borderId="2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2" fillId="0" borderId="0">
      <alignment/>
      <protection/>
    </xf>
    <xf numFmtId="188" fontId="41" fillId="0" borderId="0">
      <alignment vertical="top"/>
      <protection/>
    </xf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0" fontId="10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8" borderId="25" applyBorder="0">
      <alignment horizontal="right"/>
      <protection/>
    </xf>
    <xf numFmtId="4" fontId="3" fillId="3" borderId="19" applyFont="0" applyBorder="0">
      <alignment horizontal="right"/>
      <protection/>
    </xf>
    <xf numFmtId="0" fontId="103" fillId="5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185" fontId="4" fillId="0" borderId="19" applyFont="0" applyFill="0" applyBorder="0" applyProtection="0">
      <alignment horizontal="center" vertical="center"/>
    </xf>
    <xf numFmtId="184" fontId="37" fillId="0" borderId="0">
      <alignment/>
      <protection locked="0"/>
    </xf>
    <xf numFmtId="0" fontId="4" fillId="0" borderId="19" applyBorder="0">
      <alignment horizontal="center" vertical="center" wrapText="1"/>
      <protection/>
    </xf>
  </cellStyleXfs>
  <cellXfs count="120">
    <xf numFmtId="0" fontId="0" fillId="0" borderId="0" xfId="0" applyAlignment="1">
      <alignment/>
    </xf>
    <xf numFmtId="4" fontId="64" fillId="3" borderId="26" xfId="1111" applyNumberFormat="1" applyFont="1" applyFill="1" applyBorder="1" applyAlignment="1" applyProtection="1">
      <alignment horizontal="center" vertical="center"/>
      <protection/>
    </xf>
    <xf numFmtId="4" fontId="64" fillId="3" borderId="27" xfId="1111" applyNumberFormat="1" applyFont="1" applyFill="1" applyBorder="1" applyAlignment="1" applyProtection="1">
      <alignment horizontal="center" vertical="center"/>
      <protection/>
    </xf>
    <xf numFmtId="4" fontId="64" fillId="3" borderId="19" xfId="1111" applyNumberFormat="1" applyFont="1" applyFill="1" applyBorder="1" applyAlignment="1" applyProtection="1">
      <alignment horizontal="center" vertical="center"/>
      <protection/>
    </xf>
    <xf numFmtId="4" fontId="64" fillId="3" borderId="28" xfId="1111" applyNumberFormat="1" applyFont="1" applyFill="1" applyBorder="1" applyAlignment="1" applyProtection="1">
      <alignment horizontal="center" vertical="center"/>
      <protection/>
    </xf>
    <xf numFmtId="4" fontId="64" fillId="3" borderId="29" xfId="1111" applyNumberFormat="1" applyFont="1" applyFill="1" applyBorder="1" applyAlignment="1" applyProtection="1">
      <alignment horizontal="center" vertical="center"/>
      <protection/>
    </xf>
    <xf numFmtId="4" fontId="64" fillId="3" borderId="30" xfId="1111" applyNumberFormat="1" applyFont="1" applyFill="1" applyBorder="1" applyAlignment="1" applyProtection="1">
      <alignment horizontal="center" vertical="center"/>
      <protection/>
    </xf>
    <xf numFmtId="4" fontId="64" fillId="3" borderId="25" xfId="1111" applyNumberFormat="1" applyFont="1" applyFill="1" applyBorder="1" applyAlignment="1" applyProtection="1">
      <alignment horizontal="center" vertical="center"/>
      <protection/>
    </xf>
    <xf numFmtId="4" fontId="64" fillId="3" borderId="31" xfId="1111" applyNumberFormat="1" applyFont="1" applyFill="1" applyBorder="1" applyAlignment="1" applyProtection="1">
      <alignment horizontal="center" vertical="center"/>
      <protection/>
    </xf>
    <xf numFmtId="4" fontId="64" fillId="3" borderId="32" xfId="1111" applyNumberFormat="1" applyFont="1" applyFill="1" applyBorder="1" applyAlignment="1" applyProtection="1">
      <alignment horizontal="center" vertical="center"/>
      <protection/>
    </xf>
    <xf numFmtId="4" fontId="64" fillId="3" borderId="19" xfId="1111" applyNumberFormat="1" applyFont="1" applyFill="1" applyBorder="1" applyAlignment="1" applyProtection="1">
      <alignment horizontal="center" vertical="center"/>
      <protection locked="0"/>
    </xf>
    <xf numFmtId="4" fontId="64" fillId="3" borderId="28" xfId="1111" applyNumberFormat="1" applyFont="1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2" fontId="0" fillId="3" borderId="35" xfId="0" applyNumberFormat="1" applyFill="1" applyBorder="1" applyAlignment="1">
      <alignment horizontal="center" vertical="center"/>
    </xf>
    <xf numFmtId="2" fontId="0" fillId="3" borderId="36" xfId="0" applyNumberFormat="1" applyFill="1" applyBorder="1" applyAlignment="1">
      <alignment horizontal="center" vertical="center"/>
    </xf>
    <xf numFmtId="2" fontId="0" fillId="3" borderId="37" xfId="0" applyNumberForma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2" fontId="0" fillId="3" borderId="19" xfId="0" applyNumberFormat="1" applyFill="1" applyBorder="1" applyAlignment="1">
      <alignment horizontal="center" vertical="center"/>
    </xf>
    <xf numFmtId="2" fontId="0" fillId="3" borderId="26" xfId="0" applyNumberFormat="1" applyFill="1" applyBorder="1" applyAlignment="1">
      <alignment horizontal="center" vertical="center"/>
    </xf>
    <xf numFmtId="2" fontId="0" fillId="3" borderId="28" xfId="0" applyNumberForma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65" fillId="53" borderId="38" xfId="1110" applyFont="1" applyFill="1" applyBorder="1" applyAlignment="1" applyProtection="1">
      <alignment horizontal="center" vertical="center" wrapText="1"/>
      <protection/>
    </xf>
    <xf numFmtId="0" fontId="65" fillId="53" borderId="39" xfId="1110" applyFont="1" applyFill="1" applyBorder="1" applyAlignment="1" applyProtection="1">
      <alignment horizontal="center" vertical="center" wrapText="1"/>
      <protection/>
    </xf>
    <xf numFmtId="0" fontId="65" fillId="53" borderId="40" xfId="1110" applyFont="1" applyFill="1" applyBorder="1" applyAlignment="1" applyProtection="1">
      <alignment horizontal="center" vertical="center" wrapText="1"/>
      <protection/>
    </xf>
    <xf numFmtId="0" fontId="65" fillId="53" borderId="41" xfId="1110" applyFont="1" applyFill="1" applyBorder="1" applyAlignment="1" applyProtection="1">
      <alignment horizontal="center" vertical="center" wrapText="1"/>
      <protection/>
    </xf>
    <xf numFmtId="0" fontId="65" fillId="53" borderId="42" xfId="1110" applyFont="1" applyFill="1" applyBorder="1" applyAlignment="1" applyProtection="1">
      <alignment horizontal="center" vertical="center" wrapText="1"/>
      <protection/>
    </xf>
    <xf numFmtId="49" fontId="66" fillId="53" borderId="43" xfId="1111" applyNumberFormat="1" applyFont="1" applyFill="1" applyBorder="1" applyAlignment="1" applyProtection="1">
      <alignment horizontal="center" vertical="center" wrapText="1"/>
      <protection/>
    </xf>
    <xf numFmtId="0" fontId="66" fillId="53" borderId="43" xfId="1111" applyFont="1" applyFill="1" applyBorder="1" applyAlignment="1" applyProtection="1">
      <alignment horizontal="left" vertical="center" wrapText="1"/>
      <protection/>
    </xf>
    <xf numFmtId="49" fontId="64" fillId="53" borderId="44" xfId="1111" applyNumberFormat="1" applyFont="1" applyFill="1" applyBorder="1" applyAlignment="1" applyProtection="1">
      <alignment horizontal="center" vertical="center" wrapText="1"/>
      <protection/>
    </xf>
    <xf numFmtId="0" fontId="64" fillId="53" borderId="44" xfId="1111" applyFont="1" applyFill="1" applyBorder="1" applyAlignment="1" applyProtection="1">
      <alignment horizontal="left" vertical="center" wrapText="1" indent="1"/>
      <protection/>
    </xf>
    <xf numFmtId="0" fontId="64" fillId="53" borderId="44" xfId="1111" applyFont="1" applyFill="1" applyBorder="1" applyAlignment="1" applyProtection="1">
      <alignment horizontal="left" vertical="center" wrapText="1" indent="2"/>
      <protection/>
    </xf>
    <xf numFmtId="0" fontId="64" fillId="53" borderId="44" xfId="1111" applyFont="1" applyFill="1" applyBorder="1" applyAlignment="1" applyProtection="1">
      <alignment horizontal="left" vertical="center" wrapText="1" indent="3"/>
      <protection/>
    </xf>
    <xf numFmtId="49" fontId="64" fillId="53" borderId="45" xfId="1111" applyNumberFormat="1" applyFont="1" applyFill="1" applyBorder="1" applyAlignment="1" applyProtection="1">
      <alignment horizontal="center" vertical="center" wrapText="1"/>
      <protection/>
    </xf>
    <xf numFmtId="0" fontId="64" fillId="53" borderId="45" xfId="1111" applyFont="1" applyFill="1" applyBorder="1" applyAlignment="1" applyProtection="1">
      <alignment horizontal="left" vertical="center" wrapText="1" indent="1"/>
      <protection/>
    </xf>
    <xf numFmtId="49" fontId="66" fillId="53" borderId="39" xfId="1111" applyNumberFormat="1" applyFont="1" applyFill="1" applyBorder="1" applyAlignment="1" applyProtection="1">
      <alignment horizontal="center" vertical="center" wrapText="1"/>
      <protection/>
    </xf>
    <xf numFmtId="0" fontId="66" fillId="53" borderId="39" xfId="1111" applyFont="1" applyFill="1" applyBorder="1" applyAlignment="1" applyProtection="1">
      <alignment horizontal="left" vertical="center" wrapText="1"/>
      <protection/>
    </xf>
    <xf numFmtId="0" fontId="7" fillId="53" borderId="46" xfId="0" applyFont="1" applyFill="1" applyBorder="1" applyAlignment="1">
      <alignment horizontal="center"/>
    </xf>
    <xf numFmtId="0" fontId="7" fillId="53" borderId="30" xfId="0" applyFont="1" applyFill="1" applyBorder="1" applyAlignment="1">
      <alignment horizontal="center"/>
    </xf>
    <xf numFmtId="0" fontId="7" fillId="53" borderId="47" xfId="0" applyFont="1" applyFill="1" applyBorder="1" applyAlignment="1">
      <alignment horizontal="center"/>
    </xf>
    <xf numFmtId="0" fontId="7" fillId="53" borderId="29" xfId="0" applyFont="1" applyFill="1" applyBorder="1" applyAlignment="1">
      <alignment horizontal="center"/>
    </xf>
    <xf numFmtId="0" fontId="7" fillId="53" borderId="32" xfId="0" applyFont="1" applyFill="1" applyBorder="1" applyAlignment="1">
      <alignment horizontal="center"/>
    </xf>
    <xf numFmtId="0" fontId="0" fillId="53" borderId="43" xfId="0" applyFill="1" applyBorder="1" applyAlignment="1">
      <alignment/>
    </xf>
    <xf numFmtId="0" fontId="0" fillId="53" borderId="44" xfId="0" applyFill="1" applyBorder="1" applyAlignment="1">
      <alignment/>
    </xf>
    <xf numFmtId="0" fontId="0" fillId="53" borderId="48" xfId="0" applyFill="1" applyBorder="1" applyAlignment="1">
      <alignment/>
    </xf>
    <xf numFmtId="0" fontId="0" fillId="53" borderId="45" xfId="0" applyFill="1" applyBorder="1" applyAlignment="1">
      <alignment/>
    </xf>
    <xf numFmtId="0" fontId="66" fillId="53" borderId="49" xfId="1111" applyFont="1" applyFill="1" applyBorder="1" applyAlignment="1" applyProtection="1">
      <alignment horizontal="left" vertical="center" wrapText="1"/>
      <protection/>
    </xf>
    <xf numFmtId="0" fontId="64" fillId="53" borderId="50" xfId="1111" applyFont="1" applyFill="1" applyBorder="1" applyAlignment="1" applyProtection="1">
      <alignment horizontal="left" vertical="center" wrapText="1" indent="1"/>
      <protection/>
    </xf>
    <xf numFmtId="0" fontId="64" fillId="53" borderId="50" xfId="1111" applyFont="1" applyFill="1" applyBorder="1" applyAlignment="1" applyProtection="1">
      <alignment horizontal="left" vertical="center" wrapText="1" indent="2"/>
      <protection/>
    </xf>
    <xf numFmtId="4" fontId="64" fillId="3" borderId="51" xfId="1111" applyNumberFormat="1" applyFont="1" applyFill="1" applyBorder="1" applyAlignment="1" applyProtection="1">
      <alignment horizontal="center" vertical="center"/>
      <protection/>
    </xf>
    <xf numFmtId="4" fontId="64" fillId="3" borderId="52" xfId="1111" applyNumberFormat="1" applyFont="1" applyFill="1" applyBorder="1" applyAlignment="1" applyProtection="1">
      <alignment horizontal="center" vertical="center"/>
      <protection/>
    </xf>
    <xf numFmtId="4" fontId="64" fillId="3" borderId="53" xfId="1111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Border="1" applyAlignment="1">
      <alignment/>
    </xf>
    <xf numFmtId="0" fontId="0" fillId="53" borderId="50" xfId="0" applyFill="1" applyBorder="1" applyAlignment="1">
      <alignment/>
    </xf>
    <xf numFmtId="0" fontId="0" fillId="0" borderId="0" xfId="0" applyFill="1" applyAlignment="1">
      <alignment/>
    </xf>
    <xf numFmtId="4" fontId="64" fillId="0" borderId="0" xfId="1111" applyNumberFormat="1" applyFont="1" applyFill="1" applyBorder="1" applyAlignment="1" applyProtection="1">
      <alignment vertical="center"/>
      <protection/>
    </xf>
    <xf numFmtId="4" fontId="64" fillId="3" borderId="40" xfId="1111" applyNumberFormat="1" applyFont="1" applyFill="1" applyBorder="1" applyAlignment="1" applyProtection="1">
      <alignment horizontal="center" vertical="center"/>
      <protection/>
    </xf>
    <xf numFmtId="4" fontId="64" fillId="3" borderId="54" xfId="1111" applyNumberFormat="1" applyFont="1" applyFill="1" applyBorder="1" applyAlignment="1" applyProtection="1">
      <alignment horizontal="center" vertical="center"/>
      <protection/>
    </xf>
    <xf numFmtId="4" fontId="64" fillId="3" borderId="42" xfId="1111" applyNumberFormat="1" applyFont="1" applyFill="1" applyBorder="1" applyAlignment="1" applyProtection="1">
      <alignment horizontal="center" vertical="center"/>
      <protection/>
    </xf>
    <xf numFmtId="4" fontId="64" fillId="3" borderId="41" xfId="1111" applyNumberFormat="1" applyFont="1" applyFill="1" applyBorder="1" applyAlignment="1" applyProtection="1">
      <alignment horizontal="center" vertical="center"/>
      <protection/>
    </xf>
    <xf numFmtId="4" fontId="64" fillId="3" borderId="36" xfId="1111" applyNumberFormat="1" applyFont="1" applyFill="1" applyBorder="1" applyAlignment="1" applyProtection="1">
      <alignment horizontal="center" vertical="center"/>
      <protection/>
    </xf>
    <xf numFmtId="4" fontId="64" fillId="3" borderId="37" xfId="1111" applyNumberFormat="1" applyFont="1" applyFill="1" applyBorder="1" applyAlignment="1" applyProtection="1">
      <alignment horizontal="center" vertical="center"/>
      <protection/>
    </xf>
    <xf numFmtId="0" fontId="66" fillId="53" borderId="29" xfId="1111" applyNumberFormat="1" applyFont="1" applyFill="1" applyBorder="1" applyAlignment="1" applyProtection="1">
      <alignment horizontal="center" vertical="center" wrapText="1"/>
      <protection/>
    </xf>
    <xf numFmtId="0" fontId="66" fillId="53" borderId="30" xfId="1111" applyNumberFormat="1" applyFont="1" applyFill="1" applyBorder="1" applyAlignment="1" applyProtection="1">
      <alignment horizontal="center" vertical="center" wrapText="1"/>
      <protection/>
    </xf>
    <xf numFmtId="0" fontId="66" fillId="53" borderId="30" xfId="1112" applyFont="1" applyFill="1" applyBorder="1" applyAlignment="1" applyProtection="1">
      <alignment horizontal="center" vertical="center" wrapText="1"/>
      <protection/>
    </xf>
    <xf numFmtId="0" fontId="66" fillId="53" borderId="32" xfId="1111" applyNumberFormat="1" applyFont="1" applyFill="1" applyBorder="1" applyAlignment="1" applyProtection="1">
      <alignment horizontal="center" vertical="center" wrapText="1"/>
      <protection/>
    </xf>
    <xf numFmtId="2" fontId="0" fillId="3" borderId="55" xfId="0" applyNumberFormat="1" applyFill="1" applyBorder="1" applyAlignment="1">
      <alignment horizontal="center" vertical="center"/>
    </xf>
    <xf numFmtId="2" fontId="0" fillId="3" borderId="53" xfId="0" applyNumberFormat="1" applyFill="1" applyBorder="1" applyAlignment="1">
      <alignment horizontal="center" vertical="center"/>
    </xf>
    <xf numFmtId="0" fontId="64" fillId="53" borderId="56" xfId="1111" applyFont="1" applyFill="1" applyBorder="1" applyAlignment="1" applyProtection="1">
      <alignment horizontal="left" vertical="center" wrapText="1" indent="1"/>
      <protection/>
    </xf>
    <xf numFmtId="0" fontId="66" fillId="53" borderId="57" xfId="1111" applyFont="1" applyFill="1" applyBorder="1" applyAlignment="1" applyProtection="1">
      <alignment horizontal="left" vertical="center" wrapText="1"/>
      <protection/>
    </xf>
    <xf numFmtId="0" fontId="64" fillId="3" borderId="19" xfId="0" applyFont="1" applyFill="1" applyBorder="1" applyAlignment="1">
      <alignment horizontal="center" vertical="center"/>
    </xf>
    <xf numFmtId="0" fontId="0" fillId="53" borderId="25" xfId="0" applyFill="1" applyBorder="1" applyAlignment="1">
      <alignment wrapText="1"/>
    </xf>
    <xf numFmtId="2" fontId="0" fillId="3" borderId="27" xfId="0" applyNumberFormat="1" applyFill="1" applyBorder="1" applyAlignment="1">
      <alignment horizontal="center" vertical="center"/>
    </xf>
    <xf numFmtId="0" fontId="0" fillId="53" borderId="58" xfId="0" applyFill="1" applyBorder="1" applyAlignment="1">
      <alignment wrapText="1"/>
    </xf>
    <xf numFmtId="2" fontId="0" fillId="3" borderId="59" xfId="0" applyNumberFormat="1" applyFill="1" applyBorder="1" applyAlignment="1">
      <alignment horizontal="center" vertical="center"/>
    </xf>
    <xf numFmtId="2" fontId="0" fillId="3" borderId="60" xfId="0" applyNumberFormat="1" applyFill="1" applyBorder="1" applyAlignment="1">
      <alignment horizontal="center" vertical="center"/>
    </xf>
    <xf numFmtId="2" fontId="0" fillId="3" borderId="61" xfId="0" applyNumberFormat="1" applyFill="1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50" xfId="0" applyFill="1" applyBorder="1" applyAlignment="1">
      <alignment/>
    </xf>
    <xf numFmtId="0" fontId="0" fillId="0" borderId="63" xfId="0" applyBorder="1" applyAlignment="1">
      <alignment/>
    </xf>
    <xf numFmtId="0" fontId="0" fillId="53" borderId="52" xfId="0" applyFill="1" applyBorder="1" applyAlignment="1">
      <alignment wrapText="1"/>
    </xf>
    <xf numFmtId="2" fontId="0" fillId="3" borderId="64" xfId="0" applyNumberFormat="1" applyFill="1" applyBorder="1" applyAlignment="1">
      <alignment horizontal="center" vertical="center"/>
    </xf>
    <xf numFmtId="0" fontId="0" fillId="0" borderId="65" xfId="0" applyBorder="1" applyAlignment="1">
      <alignment/>
    </xf>
    <xf numFmtId="4" fontId="0" fillId="0" borderId="0" xfId="0" applyNumberFormat="1" applyAlignment="1">
      <alignment/>
    </xf>
    <xf numFmtId="0" fontId="0" fillId="54" borderId="0" xfId="0" applyFill="1" applyAlignment="1">
      <alignment/>
    </xf>
    <xf numFmtId="4" fontId="64" fillId="54" borderId="0" xfId="1111" applyNumberFormat="1" applyFont="1" applyFill="1" applyBorder="1" applyAlignment="1" applyProtection="1">
      <alignment horizontal="center" vertical="center"/>
      <protection/>
    </xf>
    <xf numFmtId="2" fontId="64" fillId="3" borderId="50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66" fillId="53" borderId="66" xfId="1111" applyNumberFormat="1" applyFont="1" applyFill="1" applyBorder="1" applyAlignment="1" applyProtection="1">
      <alignment horizontal="center" vertical="center"/>
      <protection/>
    </xf>
    <xf numFmtId="0" fontId="66" fillId="53" borderId="57" xfId="1111" applyNumberFormat="1" applyFont="1" applyFill="1" applyBorder="1" applyAlignment="1" applyProtection="1">
      <alignment horizontal="center" vertical="center"/>
      <protection/>
    </xf>
    <xf numFmtId="0" fontId="66" fillId="53" borderId="66" xfId="1111" applyNumberFormat="1" applyFont="1" applyFill="1" applyBorder="1" applyAlignment="1" applyProtection="1">
      <alignment horizontal="center" vertical="center" wrapText="1"/>
      <protection/>
    </xf>
    <xf numFmtId="0" fontId="66" fillId="53" borderId="57" xfId="1111" applyNumberFormat="1" applyFont="1" applyFill="1" applyBorder="1" applyAlignment="1" applyProtection="1">
      <alignment horizontal="center" vertical="center" wrapText="1"/>
      <protection/>
    </xf>
    <xf numFmtId="0" fontId="66" fillId="53" borderId="25" xfId="1111" applyNumberFormat="1" applyFont="1" applyFill="1" applyBorder="1" applyAlignment="1" applyProtection="1">
      <alignment horizontal="center" vertical="center" wrapText="1"/>
      <protection/>
    </xf>
    <xf numFmtId="0" fontId="66" fillId="53" borderId="27" xfId="1111" applyNumberFormat="1" applyFont="1" applyFill="1" applyBorder="1" applyAlignment="1" applyProtection="1">
      <alignment horizontal="center" vertical="center" wrapText="1"/>
      <protection/>
    </xf>
    <xf numFmtId="0" fontId="66" fillId="53" borderId="31" xfId="1111" applyNumberFormat="1" applyFont="1" applyFill="1" applyBorder="1" applyAlignment="1" applyProtection="1">
      <alignment horizontal="center" vertical="center" wrapText="1"/>
      <protection/>
    </xf>
    <xf numFmtId="0" fontId="7" fillId="0" borderId="67" xfId="0" applyFont="1" applyBorder="1" applyAlignment="1">
      <alignment horizontal="center"/>
    </xf>
    <xf numFmtId="0" fontId="7" fillId="53" borderId="33" xfId="0" applyFont="1" applyFill="1" applyBorder="1" applyAlignment="1">
      <alignment horizontal="center" wrapText="1"/>
    </xf>
    <xf numFmtId="0" fontId="7" fillId="53" borderId="0" xfId="0" applyFont="1" applyFill="1" applyBorder="1" applyAlignment="1">
      <alignment horizontal="center" wrapText="1"/>
    </xf>
    <xf numFmtId="0" fontId="7" fillId="53" borderId="0" xfId="0" applyFont="1" applyFill="1" applyBorder="1" applyAlignment="1">
      <alignment horizontal="center"/>
    </xf>
    <xf numFmtId="0" fontId="7" fillId="53" borderId="34" xfId="0" applyFont="1" applyFill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7" fillId="53" borderId="43" xfId="0" applyFont="1" applyFill="1" applyBorder="1" applyAlignment="1">
      <alignment horizontal="center" vertical="center"/>
    </xf>
    <xf numFmtId="0" fontId="7" fillId="53" borderId="44" xfId="0" applyFont="1" applyFill="1" applyBorder="1" applyAlignment="1">
      <alignment horizontal="center" vertical="center"/>
    </xf>
    <xf numFmtId="0" fontId="7" fillId="53" borderId="45" xfId="0" applyFont="1" applyFill="1" applyBorder="1" applyAlignment="1">
      <alignment horizontal="center" vertical="center"/>
    </xf>
    <xf numFmtId="0" fontId="7" fillId="53" borderId="68" xfId="0" applyFont="1" applyFill="1" applyBorder="1" applyAlignment="1">
      <alignment horizontal="center"/>
    </xf>
    <xf numFmtId="0" fontId="7" fillId="53" borderId="68" xfId="0" applyFont="1" applyFill="1" applyBorder="1" applyAlignment="1">
      <alignment horizontal="center"/>
    </xf>
    <xf numFmtId="0" fontId="7" fillId="53" borderId="49" xfId="0" applyFont="1" applyFill="1" applyBorder="1" applyAlignment="1">
      <alignment horizontal="center"/>
    </xf>
    <xf numFmtId="0" fontId="7" fillId="53" borderId="69" xfId="0" applyFont="1" applyFill="1" applyBorder="1" applyAlignment="1">
      <alignment horizontal="center"/>
    </xf>
    <xf numFmtId="0" fontId="7" fillId="53" borderId="62" xfId="0" applyFont="1" applyFill="1" applyBorder="1" applyAlignment="1">
      <alignment horizontal="center"/>
    </xf>
    <xf numFmtId="0" fontId="7" fillId="53" borderId="26" xfId="0" applyFont="1" applyFill="1" applyBorder="1" applyAlignment="1">
      <alignment horizontal="center"/>
    </xf>
    <xf numFmtId="0" fontId="7" fillId="53" borderId="19" xfId="0" applyFont="1" applyFill="1" applyBorder="1" applyAlignment="1">
      <alignment horizontal="center"/>
    </xf>
    <xf numFmtId="0" fontId="7" fillId="53" borderId="28" xfId="0" applyFont="1" applyFill="1" applyBorder="1" applyAlignment="1">
      <alignment horizontal="center"/>
    </xf>
  </cellXfs>
  <cellStyles count="1308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ДАТА" xfId="827"/>
    <cellStyle name="ДАТА 2" xfId="828"/>
    <cellStyle name="ДАТА 3" xfId="829"/>
    <cellStyle name="ДАТА 4" xfId="830"/>
    <cellStyle name="ДАТА 5" xfId="831"/>
    <cellStyle name="ДАТА 6" xfId="832"/>
    <cellStyle name="ДАТА 7" xfId="833"/>
    <cellStyle name="ДАТА 8" xfId="834"/>
    <cellStyle name="ДАТА_1" xfId="835"/>
    <cellStyle name="Currency" xfId="836"/>
    <cellStyle name="Currency [0]" xfId="837"/>
    <cellStyle name="Денежный 2" xfId="838"/>
    <cellStyle name="Заголовок" xfId="839"/>
    <cellStyle name="Заголовок 1" xfId="840"/>
    <cellStyle name="Заголовок 1 2" xfId="841"/>
    <cellStyle name="Заголовок 1 2 2" xfId="842"/>
    <cellStyle name="Заголовок 1 2_OREP.KU.2011.PLAN(v1.2)" xfId="843"/>
    <cellStyle name="Заголовок 1 3" xfId="844"/>
    <cellStyle name="Заголовок 1 3 2" xfId="845"/>
    <cellStyle name="Заголовок 1 3_OREP.KU.2011.PLAN(v1.2)" xfId="846"/>
    <cellStyle name="Заголовок 1 4" xfId="847"/>
    <cellStyle name="Заголовок 1 4 2" xfId="848"/>
    <cellStyle name="Заголовок 1 4_OREP.KU.2011.PLAN(v1.2)" xfId="849"/>
    <cellStyle name="Заголовок 1 5" xfId="850"/>
    <cellStyle name="Заголовок 1 5 2" xfId="851"/>
    <cellStyle name="Заголовок 1 5_OREP.KU.2011.PLAN(v1.2)" xfId="852"/>
    <cellStyle name="Заголовок 1 6" xfId="853"/>
    <cellStyle name="Заголовок 1 6 2" xfId="854"/>
    <cellStyle name="Заголовок 1 6_OREP.KU.2011.PLAN(v1.2)" xfId="855"/>
    <cellStyle name="Заголовок 1 7" xfId="856"/>
    <cellStyle name="Заголовок 1 7 2" xfId="857"/>
    <cellStyle name="Заголовок 1 7_OREP.KU.2011.PLAN(v1.2)" xfId="858"/>
    <cellStyle name="Заголовок 1 8" xfId="859"/>
    <cellStyle name="Заголовок 1 8 2" xfId="860"/>
    <cellStyle name="Заголовок 1 8_OREP.KU.2011.PLAN(v1.2)" xfId="861"/>
    <cellStyle name="Заголовок 1 9" xfId="862"/>
    <cellStyle name="Заголовок 1 9 2" xfId="863"/>
    <cellStyle name="Заголовок 1 9_OREP.KU.2011.PLAN(v1.2)" xfId="864"/>
    <cellStyle name="Заголовок 2" xfId="865"/>
    <cellStyle name="Заголовок 2 2" xfId="866"/>
    <cellStyle name="Заголовок 2 2 2" xfId="867"/>
    <cellStyle name="Заголовок 2 2_OREP.KU.2011.PLAN(v1.2)" xfId="868"/>
    <cellStyle name="Заголовок 2 3" xfId="869"/>
    <cellStyle name="Заголовок 2 3 2" xfId="870"/>
    <cellStyle name="Заголовок 2 3_OREP.KU.2011.PLAN(v1.2)" xfId="871"/>
    <cellStyle name="Заголовок 2 4" xfId="872"/>
    <cellStyle name="Заголовок 2 4 2" xfId="873"/>
    <cellStyle name="Заголовок 2 4_OREP.KU.2011.PLAN(v1.2)" xfId="874"/>
    <cellStyle name="Заголовок 2 5" xfId="875"/>
    <cellStyle name="Заголовок 2 5 2" xfId="876"/>
    <cellStyle name="Заголовок 2 5_OREP.KU.2011.PLAN(v1.2)" xfId="877"/>
    <cellStyle name="Заголовок 2 6" xfId="878"/>
    <cellStyle name="Заголовок 2 6 2" xfId="879"/>
    <cellStyle name="Заголовок 2 6_OREP.KU.2011.PLAN(v1.2)" xfId="880"/>
    <cellStyle name="Заголовок 2 7" xfId="881"/>
    <cellStyle name="Заголовок 2 7 2" xfId="882"/>
    <cellStyle name="Заголовок 2 7_OREP.KU.2011.PLAN(v1.2)" xfId="883"/>
    <cellStyle name="Заголовок 2 8" xfId="884"/>
    <cellStyle name="Заголовок 2 8 2" xfId="885"/>
    <cellStyle name="Заголовок 2 8_OREP.KU.2011.PLAN(v1.2)" xfId="886"/>
    <cellStyle name="Заголовок 2 9" xfId="887"/>
    <cellStyle name="Заголовок 2 9 2" xfId="888"/>
    <cellStyle name="Заголовок 2 9_OREP.KU.2011.PLAN(v1.2)" xfId="889"/>
    <cellStyle name="Заголовок 3" xfId="890"/>
    <cellStyle name="Заголовок 3 2" xfId="891"/>
    <cellStyle name="Заголовок 3 2 2" xfId="892"/>
    <cellStyle name="Заголовок 3 2_OREP.KU.2011.PLAN(v1.2)" xfId="893"/>
    <cellStyle name="Заголовок 3 3" xfId="894"/>
    <cellStyle name="Заголовок 3 3 2" xfId="895"/>
    <cellStyle name="Заголовок 3 3_OREP.KU.2011.PLAN(v1.2)" xfId="896"/>
    <cellStyle name="Заголовок 3 4" xfId="897"/>
    <cellStyle name="Заголовок 3 4 2" xfId="898"/>
    <cellStyle name="Заголовок 3 4_OREP.KU.2011.PLAN(v1.2)" xfId="899"/>
    <cellStyle name="Заголовок 3 5" xfId="900"/>
    <cellStyle name="Заголовок 3 5 2" xfId="901"/>
    <cellStyle name="Заголовок 3 5_OREP.KU.2011.PLAN(v1.2)" xfId="902"/>
    <cellStyle name="Заголовок 3 6" xfId="903"/>
    <cellStyle name="Заголовок 3 6 2" xfId="904"/>
    <cellStyle name="Заголовок 3 6_OREP.KU.2011.PLAN(v1.2)" xfId="905"/>
    <cellStyle name="Заголовок 3 7" xfId="906"/>
    <cellStyle name="Заголовок 3 7 2" xfId="907"/>
    <cellStyle name="Заголовок 3 7_OREP.KU.2011.PLAN(v1.2)" xfId="908"/>
    <cellStyle name="Заголовок 3 8" xfId="909"/>
    <cellStyle name="Заголовок 3 8 2" xfId="910"/>
    <cellStyle name="Заголовок 3 8_OREP.KU.2011.PLAN(v1.2)" xfId="911"/>
    <cellStyle name="Заголовок 3 9" xfId="912"/>
    <cellStyle name="Заголовок 3 9 2" xfId="913"/>
    <cellStyle name="Заголовок 3 9_OREP.KU.2011.PLAN(v1.2)" xfId="914"/>
    <cellStyle name="Заголовок 4" xfId="915"/>
    <cellStyle name="Заголовок 4 2" xfId="916"/>
    <cellStyle name="Заголовок 4 2 2" xfId="917"/>
    <cellStyle name="Заголовок 4 3" xfId="918"/>
    <cellStyle name="Заголовок 4 3 2" xfId="919"/>
    <cellStyle name="Заголовок 4 4" xfId="920"/>
    <cellStyle name="Заголовок 4 4 2" xfId="921"/>
    <cellStyle name="Заголовок 4 5" xfId="922"/>
    <cellStyle name="Заголовок 4 5 2" xfId="923"/>
    <cellStyle name="Заголовок 4 6" xfId="924"/>
    <cellStyle name="Заголовок 4 6 2" xfId="925"/>
    <cellStyle name="Заголовок 4 7" xfId="926"/>
    <cellStyle name="Заголовок 4 7 2" xfId="927"/>
    <cellStyle name="Заголовок 4 8" xfId="928"/>
    <cellStyle name="Заголовок 4 8 2" xfId="929"/>
    <cellStyle name="Заголовок 4 9" xfId="930"/>
    <cellStyle name="Заголовок 4 9 2" xfId="931"/>
    <cellStyle name="ЗАГОЛОВОК1" xfId="932"/>
    <cellStyle name="ЗАГОЛОВОК2" xfId="933"/>
    <cellStyle name="ЗаголовокСтолбца" xfId="934"/>
    <cellStyle name="Защитный" xfId="935"/>
    <cellStyle name="Значение" xfId="936"/>
    <cellStyle name="Зоголовок" xfId="937"/>
    <cellStyle name="Итог" xfId="938"/>
    <cellStyle name="Итог 2" xfId="939"/>
    <cellStyle name="Итог 2 2" xfId="940"/>
    <cellStyle name="Итог 2_OREP.KU.2011.PLAN(v1.2)" xfId="941"/>
    <cellStyle name="Итог 3" xfId="942"/>
    <cellStyle name="Итог 3 2" xfId="943"/>
    <cellStyle name="Итог 3_OREP.KU.2011.PLAN(v1.2)" xfId="944"/>
    <cellStyle name="Итог 4" xfId="945"/>
    <cellStyle name="Итог 4 2" xfId="946"/>
    <cellStyle name="Итог 4_OREP.KU.2011.PLAN(v1.2)" xfId="947"/>
    <cellStyle name="Итог 5" xfId="948"/>
    <cellStyle name="Итог 5 2" xfId="949"/>
    <cellStyle name="Итог 5_OREP.KU.2011.PLAN(v1.2)" xfId="950"/>
    <cellStyle name="Итог 6" xfId="951"/>
    <cellStyle name="Итог 6 2" xfId="952"/>
    <cellStyle name="Итог 6_OREP.KU.2011.PLAN(v1.2)" xfId="953"/>
    <cellStyle name="Итог 7" xfId="954"/>
    <cellStyle name="Итог 7 2" xfId="955"/>
    <cellStyle name="Итог 7_OREP.KU.2011.PLAN(v1.2)" xfId="956"/>
    <cellStyle name="Итог 8" xfId="957"/>
    <cellStyle name="Итог 8 2" xfId="958"/>
    <cellStyle name="Итог 8_OREP.KU.2011.PLAN(v1.2)" xfId="959"/>
    <cellStyle name="Итог 9" xfId="960"/>
    <cellStyle name="Итог 9 2" xfId="961"/>
    <cellStyle name="Итог 9_OREP.KU.2011.PLAN(v1.2)" xfId="962"/>
    <cellStyle name="Итого" xfId="963"/>
    <cellStyle name="ИТОГОВЫЙ" xfId="964"/>
    <cellStyle name="ИТОГОВЫЙ 2" xfId="965"/>
    <cellStyle name="ИТОГОВЫЙ 3" xfId="966"/>
    <cellStyle name="ИТОГОВЫЙ 4" xfId="967"/>
    <cellStyle name="ИТОГОВЫЙ 5" xfId="968"/>
    <cellStyle name="ИТОГОВЫЙ 6" xfId="969"/>
    <cellStyle name="ИТОГОВЫЙ 7" xfId="970"/>
    <cellStyle name="ИТОГОВЫЙ 8" xfId="971"/>
    <cellStyle name="ИТОГОВЫЙ_1" xfId="972"/>
    <cellStyle name="Контрольная ячейка" xfId="973"/>
    <cellStyle name="Контрольная ячейка 2" xfId="974"/>
    <cellStyle name="Контрольная ячейка 2 2" xfId="975"/>
    <cellStyle name="Контрольная ячейка 2_OREP.KU.2011.PLAN(v1.2)" xfId="976"/>
    <cellStyle name="Контрольная ячейка 3" xfId="977"/>
    <cellStyle name="Контрольная ячейка 3 2" xfId="978"/>
    <cellStyle name="Контрольная ячейка 3_OREP.KU.2011.PLAN(v1.2)" xfId="979"/>
    <cellStyle name="Контрольная ячейка 4" xfId="980"/>
    <cellStyle name="Контрольная ячейка 4 2" xfId="981"/>
    <cellStyle name="Контрольная ячейка 4_OREP.KU.2011.PLAN(v1.2)" xfId="982"/>
    <cellStyle name="Контрольная ячейка 5" xfId="983"/>
    <cellStyle name="Контрольная ячейка 5 2" xfId="984"/>
    <cellStyle name="Контрольная ячейка 5_OREP.KU.2011.PLAN(v1.2)" xfId="985"/>
    <cellStyle name="Контрольная ячейка 6" xfId="986"/>
    <cellStyle name="Контрольная ячейка 6 2" xfId="987"/>
    <cellStyle name="Контрольная ячейка 6_OREP.KU.2011.PLAN(v1.2)" xfId="988"/>
    <cellStyle name="Контрольная ячейка 7" xfId="989"/>
    <cellStyle name="Контрольная ячейка 7 2" xfId="990"/>
    <cellStyle name="Контрольная ячейка 7_OREP.KU.2011.PLAN(v1.2)" xfId="991"/>
    <cellStyle name="Контрольная ячейка 8" xfId="992"/>
    <cellStyle name="Контрольная ячейка 8 2" xfId="993"/>
    <cellStyle name="Контрольная ячейка 8_OREP.KU.2011.PLAN(v1.2)" xfId="994"/>
    <cellStyle name="Контрольная ячейка 9" xfId="995"/>
    <cellStyle name="Контрольная ячейка 9 2" xfId="996"/>
    <cellStyle name="Контрольная ячейка 9_OREP.KU.2011.PLAN(v1.2)" xfId="997"/>
    <cellStyle name="Мой заголовок" xfId="998"/>
    <cellStyle name="Мой заголовок листа" xfId="999"/>
    <cellStyle name="Мои наименования показателей" xfId="1000"/>
    <cellStyle name="Мои наименования показателей 2" xfId="1001"/>
    <cellStyle name="Мои наименования показателей 2 2" xfId="1002"/>
    <cellStyle name="Мои наименования показателей 2 3" xfId="1003"/>
    <cellStyle name="Мои наименования показателей 2 4" xfId="1004"/>
    <cellStyle name="Мои наименования показателей 2 5" xfId="1005"/>
    <cellStyle name="Мои наименования показателей 2 6" xfId="1006"/>
    <cellStyle name="Мои наименования показателей 2 7" xfId="1007"/>
    <cellStyle name="Мои наименования показателей 2 8" xfId="1008"/>
    <cellStyle name="Мои наименования показателей 2_1" xfId="1009"/>
    <cellStyle name="Мои наименования показателей 3" xfId="1010"/>
    <cellStyle name="Мои наименования показателей 3 2" xfId="1011"/>
    <cellStyle name="Мои наименования показателей 3 3" xfId="1012"/>
    <cellStyle name="Мои наименования показателей 3 4" xfId="1013"/>
    <cellStyle name="Мои наименования показателей 3 5" xfId="1014"/>
    <cellStyle name="Мои наименования показателей 3 6" xfId="1015"/>
    <cellStyle name="Мои наименования показателей 3 7" xfId="1016"/>
    <cellStyle name="Мои наименования показателей 3 8" xfId="1017"/>
    <cellStyle name="Мои наименования показателей 3_1" xfId="1018"/>
    <cellStyle name="Мои наименования показателей 4" xfId="1019"/>
    <cellStyle name="Мои наименования показателей 4 2" xfId="1020"/>
    <cellStyle name="Мои наименования показателей 4 3" xfId="1021"/>
    <cellStyle name="Мои наименования показателей 4 4" xfId="1022"/>
    <cellStyle name="Мои наименования показателей 4 5" xfId="1023"/>
    <cellStyle name="Мои наименования показателей 4 6" xfId="1024"/>
    <cellStyle name="Мои наименования показателей 4 7" xfId="1025"/>
    <cellStyle name="Мои наименования показателей 4 8" xfId="1026"/>
    <cellStyle name="Мои наименования показателей 4_1" xfId="1027"/>
    <cellStyle name="Мои наименования показателей 5" xfId="1028"/>
    <cellStyle name="Мои наименования показателей 5 2" xfId="1029"/>
    <cellStyle name="Мои наименования показателей 5 3" xfId="1030"/>
    <cellStyle name="Мои наименования показателей 5 4" xfId="1031"/>
    <cellStyle name="Мои наименования показателей 5 5" xfId="1032"/>
    <cellStyle name="Мои наименования показателей 5 6" xfId="1033"/>
    <cellStyle name="Мои наименования показателей 5 7" xfId="1034"/>
    <cellStyle name="Мои наименования показателей 5 8" xfId="1035"/>
    <cellStyle name="Мои наименования показателей 5_1" xfId="1036"/>
    <cellStyle name="Мои наименования показателей 6" xfId="1037"/>
    <cellStyle name="Мои наименования показателей 6 2" xfId="1038"/>
    <cellStyle name="Мои наименования показателей 6_TSET.NET.2.02" xfId="1039"/>
    <cellStyle name="Мои наименования показателей 7" xfId="1040"/>
    <cellStyle name="Мои наименования показателей 7 2" xfId="1041"/>
    <cellStyle name="Мои наименования показателей 7_TSET.NET.2.02" xfId="1042"/>
    <cellStyle name="Мои наименования показателей 8" xfId="1043"/>
    <cellStyle name="Мои наименования показателей 8 2" xfId="1044"/>
    <cellStyle name="Мои наименования показателей 8_TSET.NET.2.02" xfId="1045"/>
    <cellStyle name="Мои наименования показателей_46TE.RT(v1.0)" xfId="1046"/>
    <cellStyle name="назв фил" xfId="1047"/>
    <cellStyle name="Название" xfId="1048"/>
    <cellStyle name="Название 2" xfId="1049"/>
    <cellStyle name="Название 2 2" xfId="1050"/>
    <cellStyle name="Название 3" xfId="1051"/>
    <cellStyle name="Название 3 2" xfId="1052"/>
    <cellStyle name="Название 4" xfId="1053"/>
    <cellStyle name="Название 4 2" xfId="1054"/>
    <cellStyle name="Название 5" xfId="1055"/>
    <cellStyle name="Название 5 2" xfId="1056"/>
    <cellStyle name="Название 6" xfId="1057"/>
    <cellStyle name="Название 6 2" xfId="1058"/>
    <cellStyle name="Название 7" xfId="1059"/>
    <cellStyle name="Название 7 2" xfId="1060"/>
    <cellStyle name="Название 8" xfId="1061"/>
    <cellStyle name="Название 8 2" xfId="1062"/>
    <cellStyle name="Название 9" xfId="1063"/>
    <cellStyle name="Название 9 2" xfId="1064"/>
    <cellStyle name="Нейтральный" xfId="1065"/>
    <cellStyle name="Нейтральный 2" xfId="1066"/>
    <cellStyle name="Нейтральный 2 2" xfId="1067"/>
    <cellStyle name="Нейтральный 3" xfId="1068"/>
    <cellStyle name="Нейтральный 3 2" xfId="1069"/>
    <cellStyle name="Нейтральный 4" xfId="1070"/>
    <cellStyle name="Нейтральный 4 2" xfId="1071"/>
    <cellStyle name="Нейтральный 5" xfId="1072"/>
    <cellStyle name="Нейтральный 5 2" xfId="1073"/>
    <cellStyle name="Нейтральный 6" xfId="1074"/>
    <cellStyle name="Нейтральный 6 2" xfId="1075"/>
    <cellStyle name="Нейтральный 7" xfId="1076"/>
    <cellStyle name="Нейтральный 7 2" xfId="1077"/>
    <cellStyle name="Нейтральный 8" xfId="1078"/>
    <cellStyle name="Нейтральный 8 2" xfId="1079"/>
    <cellStyle name="Нейтральный 9" xfId="1080"/>
    <cellStyle name="Нейтральный 9 2" xfId="1081"/>
    <cellStyle name="Обычный 10" xfId="1082"/>
    <cellStyle name="Обычный 11" xfId="1083"/>
    <cellStyle name="Обычный 12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3" xfId="1101"/>
    <cellStyle name="Обычный 4" xfId="1102"/>
    <cellStyle name="Обычный 4 2" xfId="1103"/>
    <cellStyle name="Обычный 4_EE.20.MET.SVOD.2.73_v0.1" xfId="1104"/>
    <cellStyle name="Обычный 5" xfId="1105"/>
    <cellStyle name="Обычный 6" xfId="1106"/>
    <cellStyle name="Обычный 7" xfId="1107"/>
    <cellStyle name="Обычный 8" xfId="1108"/>
    <cellStyle name="Обычный 9" xfId="1109"/>
    <cellStyle name="Обычный_FORM3.1" xfId="1110"/>
    <cellStyle name="Обычный_methodics230802-pril1-3" xfId="1111"/>
    <cellStyle name="Обычный_Образец шаблона Сетевые организации" xfId="1112"/>
    <cellStyle name="Followed Hyperlink" xfId="1113"/>
    <cellStyle name="Плохой" xfId="1114"/>
    <cellStyle name="Плохой 2" xfId="1115"/>
    <cellStyle name="Плохой 2 2" xfId="1116"/>
    <cellStyle name="Плохой 3" xfId="1117"/>
    <cellStyle name="Плохой 3 2" xfId="1118"/>
    <cellStyle name="Плохой 4" xfId="1119"/>
    <cellStyle name="Плохой 4 2" xfId="1120"/>
    <cellStyle name="Плохой 5" xfId="1121"/>
    <cellStyle name="Плохой 5 2" xfId="1122"/>
    <cellStyle name="Плохой 6" xfId="1123"/>
    <cellStyle name="Плохой 6 2" xfId="1124"/>
    <cellStyle name="Плохой 7" xfId="1125"/>
    <cellStyle name="Плохой 7 2" xfId="1126"/>
    <cellStyle name="Плохой 8" xfId="1127"/>
    <cellStyle name="Плохой 8 2" xfId="1128"/>
    <cellStyle name="Плохой 9" xfId="1129"/>
    <cellStyle name="Плохой 9 2" xfId="1130"/>
    <cellStyle name="По центру с переносом" xfId="1131"/>
    <cellStyle name="По ширине с переносом" xfId="1132"/>
    <cellStyle name="Поле ввода" xfId="1133"/>
    <cellStyle name="Пояснение" xfId="1134"/>
    <cellStyle name="Пояснение 2" xfId="1135"/>
    <cellStyle name="Пояснение 2 2" xfId="1136"/>
    <cellStyle name="Пояснение 3" xfId="1137"/>
    <cellStyle name="Пояснение 3 2" xfId="1138"/>
    <cellStyle name="Пояснение 4" xfId="1139"/>
    <cellStyle name="Пояснение 4 2" xfId="1140"/>
    <cellStyle name="Пояснение 5" xfId="1141"/>
    <cellStyle name="Пояснение 5 2" xfId="1142"/>
    <cellStyle name="Пояснение 6" xfId="1143"/>
    <cellStyle name="Пояснение 6 2" xfId="1144"/>
    <cellStyle name="Пояснение 7" xfId="1145"/>
    <cellStyle name="Пояснение 7 2" xfId="1146"/>
    <cellStyle name="Пояснение 8" xfId="1147"/>
    <cellStyle name="Пояснение 8 2" xfId="1148"/>
    <cellStyle name="Пояснение 9" xfId="1149"/>
    <cellStyle name="Пояснение 9 2" xfId="1150"/>
    <cellStyle name="Примечание" xfId="1151"/>
    <cellStyle name="Примечание 10" xfId="1152"/>
    <cellStyle name="Примечание 10 2" xfId="1153"/>
    <cellStyle name="Примечание 10_OREP.KU.2011.PLAN(v1.2)" xfId="1154"/>
    <cellStyle name="Примечание 11" xfId="1155"/>
    <cellStyle name="Примечание 11 2" xfId="1156"/>
    <cellStyle name="Примечание 11_OREP.KU.2011.PLAN(v1.2)" xfId="1157"/>
    <cellStyle name="Примечание 12" xfId="1158"/>
    <cellStyle name="Примечание 12 2" xfId="1159"/>
    <cellStyle name="Примечание 12_OREP.KU.2011.PLAN(v1.2)" xfId="1160"/>
    <cellStyle name="Примечание 2" xfId="1161"/>
    <cellStyle name="Примечание 2 2" xfId="1162"/>
    <cellStyle name="Примечание 2 3" xfId="1163"/>
    <cellStyle name="Примечание 2 4" xfId="1164"/>
    <cellStyle name="Примечание 2 5" xfId="1165"/>
    <cellStyle name="Примечание 2 6" xfId="1166"/>
    <cellStyle name="Примечание 2 7" xfId="1167"/>
    <cellStyle name="Примечание 2 8" xfId="1168"/>
    <cellStyle name="Примечание 2_OREP.KU.2011.PLAN(v1.0)" xfId="1169"/>
    <cellStyle name="Примечание 3" xfId="1170"/>
    <cellStyle name="Примечание 3 2" xfId="1171"/>
    <cellStyle name="Примечание 3 3" xfId="1172"/>
    <cellStyle name="Примечание 3 4" xfId="1173"/>
    <cellStyle name="Примечание 3 5" xfId="1174"/>
    <cellStyle name="Примечание 3 6" xfId="1175"/>
    <cellStyle name="Примечание 3 7" xfId="1176"/>
    <cellStyle name="Примечание 3 8" xfId="1177"/>
    <cellStyle name="Примечание 3_OREP.KU.2011.PLAN(v1.0)" xfId="1178"/>
    <cellStyle name="Примечание 4" xfId="1179"/>
    <cellStyle name="Примечание 4 2" xfId="1180"/>
    <cellStyle name="Примечание 4 3" xfId="1181"/>
    <cellStyle name="Примечание 4 4" xfId="1182"/>
    <cellStyle name="Примечание 4 5" xfId="1183"/>
    <cellStyle name="Примечание 4 6" xfId="1184"/>
    <cellStyle name="Примечание 4 7" xfId="1185"/>
    <cellStyle name="Примечание 4 8" xfId="1186"/>
    <cellStyle name="Примечание 4_OREP.KU.2011.PLAN(v1.0)" xfId="1187"/>
    <cellStyle name="Примечание 5" xfId="1188"/>
    <cellStyle name="Примечание 5 2" xfId="1189"/>
    <cellStyle name="Примечание 5 3" xfId="1190"/>
    <cellStyle name="Примечание 5 4" xfId="1191"/>
    <cellStyle name="Примечание 5 5" xfId="1192"/>
    <cellStyle name="Примечание 5 6" xfId="1193"/>
    <cellStyle name="Примечание 5 7" xfId="1194"/>
    <cellStyle name="Примечание 5 8" xfId="1195"/>
    <cellStyle name="Примечание 5_OREP.KU.2011.PLAN(v1.0)" xfId="1196"/>
    <cellStyle name="Примечание 6" xfId="1197"/>
    <cellStyle name="Примечание 6 2" xfId="1198"/>
    <cellStyle name="Примечание 6_OREP.KU.2011.PLAN(v1.2)" xfId="1199"/>
    <cellStyle name="Примечание 7" xfId="1200"/>
    <cellStyle name="Примечание 7 2" xfId="1201"/>
    <cellStyle name="Примечание 7_OREP.KU.2011.PLAN(v1.2)" xfId="1202"/>
    <cellStyle name="Примечание 8" xfId="1203"/>
    <cellStyle name="Примечание 8 2" xfId="1204"/>
    <cellStyle name="Примечание 8_OREP.KU.2011.PLAN(v1.2)" xfId="1205"/>
    <cellStyle name="Примечание 9" xfId="1206"/>
    <cellStyle name="Примечание 9 2" xfId="1207"/>
    <cellStyle name="Примечание 9_OREP.KU.2011.PLAN(v1.2)" xfId="1208"/>
    <cellStyle name="Percent" xfId="1209"/>
    <cellStyle name="Процентный 10" xfId="1210"/>
    <cellStyle name="Процентный 2" xfId="1211"/>
    <cellStyle name="Процентный 2 2" xfId="1212"/>
    <cellStyle name="Процентный 2 3" xfId="1213"/>
    <cellStyle name="Процентный 3" xfId="1214"/>
    <cellStyle name="Процентный 4" xfId="1215"/>
    <cellStyle name="Процентный 5" xfId="1216"/>
    <cellStyle name="Процентный 9" xfId="1217"/>
    <cellStyle name="Связанная ячейка" xfId="1218"/>
    <cellStyle name="Связанная ячейка 2" xfId="1219"/>
    <cellStyle name="Связанная ячейка 2 2" xfId="1220"/>
    <cellStyle name="Связанная ячейка 2_OREP.KU.2011.PLAN(v1.2)" xfId="1221"/>
    <cellStyle name="Связанная ячейка 3" xfId="1222"/>
    <cellStyle name="Связанная ячейка 3 2" xfId="1223"/>
    <cellStyle name="Связанная ячейка 3_OREP.KU.2011.PLAN(v1.2)" xfId="1224"/>
    <cellStyle name="Связанная ячейка 4" xfId="1225"/>
    <cellStyle name="Связанная ячейка 4 2" xfId="1226"/>
    <cellStyle name="Связанная ячейка 4_OREP.KU.2011.PLAN(v1.2)" xfId="1227"/>
    <cellStyle name="Связанная ячейка 5" xfId="1228"/>
    <cellStyle name="Связанная ячейка 5 2" xfId="1229"/>
    <cellStyle name="Связанная ячейка 5_OREP.KU.2011.PLAN(v1.2)" xfId="1230"/>
    <cellStyle name="Связанная ячейка 6" xfId="1231"/>
    <cellStyle name="Связанная ячейка 6 2" xfId="1232"/>
    <cellStyle name="Связанная ячейка 6_OREP.KU.2011.PLAN(v1.2)" xfId="1233"/>
    <cellStyle name="Связанная ячейка 7" xfId="1234"/>
    <cellStyle name="Связанная ячейка 7 2" xfId="1235"/>
    <cellStyle name="Связанная ячейка 7_OREP.KU.2011.PLAN(v1.2)" xfId="1236"/>
    <cellStyle name="Связанная ячейка 8" xfId="1237"/>
    <cellStyle name="Связанная ячейка 8 2" xfId="1238"/>
    <cellStyle name="Связанная ячейка 8_OREP.KU.2011.PLAN(v1.2)" xfId="1239"/>
    <cellStyle name="Связанная ячейка 9" xfId="1240"/>
    <cellStyle name="Связанная ячейка 9 2" xfId="1241"/>
    <cellStyle name="Связанная ячейка 9_OREP.KU.2011.PLAN(v1.2)" xfId="1242"/>
    <cellStyle name="Стиль 1" xfId="1243"/>
    <cellStyle name="Стиль 1 2" xfId="1244"/>
    <cellStyle name="ТЕКСТ" xfId="1245"/>
    <cellStyle name="ТЕКСТ 2" xfId="1246"/>
    <cellStyle name="ТЕКСТ 3" xfId="1247"/>
    <cellStyle name="ТЕКСТ 4" xfId="1248"/>
    <cellStyle name="ТЕКСТ 5" xfId="1249"/>
    <cellStyle name="ТЕКСТ 6" xfId="1250"/>
    <cellStyle name="ТЕКСТ 7" xfId="1251"/>
    <cellStyle name="ТЕКСТ 8" xfId="1252"/>
    <cellStyle name="Текст предупреждения" xfId="1253"/>
    <cellStyle name="Текст предупреждения 2" xfId="1254"/>
    <cellStyle name="Текст предупреждения 2 2" xfId="1255"/>
    <cellStyle name="Текст предупреждения 3" xfId="1256"/>
    <cellStyle name="Текст предупреждения 3 2" xfId="1257"/>
    <cellStyle name="Текст предупреждения 4" xfId="1258"/>
    <cellStyle name="Текст предупреждения 4 2" xfId="1259"/>
    <cellStyle name="Текст предупреждения 5" xfId="1260"/>
    <cellStyle name="Текст предупреждения 5 2" xfId="1261"/>
    <cellStyle name="Текст предупреждения 6" xfId="1262"/>
    <cellStyle name="Текст предупреждения 6 2" xfId="1263"/>
    <cellStyle name="Текст предупреждения 7" xfId="1264"/>
    <cellStyle name="Текст предупреждения 7 2" xfId="1265"/>
    <cellStyle name="Текст предупреждения 8" xfId="1266"/>
    <cellStyle name="Текст предупреждения 8 2" xfId="1267"/>
    <cellStyle name="Текст предупреждения 9" xfId="1268"/>
    <cellStyle name="Текст предупреждения 9 2" xfId="1269"/>
    <cellStyle name="Текстовый" xfId="1270"/>
    <cellStyle name="Текстовый 2" xfId="1271"/>
    <cellStyle name="Текстовый 3" xfId="1272"/>
    <cellStyle name="Текстовый 4" xfId="1273"/>
    <cellStyle name="Текстовый 5" xfId="1274"/>
    <cellStyle name="Текстовый 6" xfId="1275"/>
    <cellStyle name="Текстовый 7" xfId="1276"/>
    <cellStyle name="Текстовый 8" xfId="1277"/>
    <cellStyle name="Текстовый_1" xfId="1278"/>
    <cellStyle name="Тысячи [0]_22гк" xfId="1279"/>
    <cellStyle name="Тысячи_22гк" xfId="1280"/>
    <cellStyle name="ФИКСИРОВАННЫЙ" xfId="1281"/>
    <cellStyle name="ФИКСИРОВАННЫЙ 2" xfId="1282"/>
    <cellStyle name="ФИКСИРОВАННЫЙ 3" xfId="1283"/>
    <cellStyle name="ФИКСИРОВАННЫЙ 4" xfId="1284"/>
    <cellStyle name="ФИКСИРОВАННЫЙ 5" xfId="1285"/>
    <cellStyle name="ФИКСИРОВАННЫЙ 6" xfId="1286"/>
    <cellStyle name="ФИКСИРОВАННЫЙ 7" xfId="1287"/>
    <cellStyle name="ФИКСИРОВАННЫЙ 8" xfId="1288"/>
    <cellStyle name="ФИКСИРОВАННЫЙ_1" xfId="1289"/>
    <cellStyle name="Comma" xfId="1290"/>
    <cellStyle name="Comma [0]" xfId="1291"/>
    <cellStyle name="Финансовый 2" xfId="1292"/>
    <cellStyle name="Финансовый 2 2" xfId="1293"/>
    <cellStyle name="Финансовый 2_BALANCE.WARM.2011YEAR.NEW.UPDATE.SCHEME" xfId="1294"/>
    <cellStyle name="Финансовый 3" xfId="1295"/>
    <cellStyle name="Финансовый 6" xfId="1296"/>
    <cellStyle name="Формула" xfId="1297"/>
    <cellStyle name="Формула 2" xfId="1298"/>
    <cellStyle name="Формула_A РТ 2009 Рязаньэнерго" xfId="1299"/>
    <cellStyle name="ФормулаВБ" xfId="1300"/>
    <cellStyle name="ФормулаНаКонтроль" xfId="1301"/>
    <cellStyle name="Хороший" xfId="1302"/>
    <cellStyle name="Хороший 2" xfId="1303"/>
    <cellStyle name="Хороший 2 2" xfId="1304"/>
    <cellStyle name="Хороший 3" xfId="1305"/>
    <cellStyle name="Хороший 3 2" xfId="1306"/>
    <cellStyle name="Хороший 4" xfId="1307"/>
    <cellStyle name="Хороший 4 2" xfId="1308"/>
    <cellStyle name="Хороший 5" xfId="1309"/>
    <cellStyle name="Хороший 5 2" xfId="1310"/>
    <cellStyle name="Хороший 6" xfId="1311"/>
    <cellStyle name="Хороший 6 2" xfId="1312"/>
    <cellStyle name="Хороший 7" xfId="1313"/>
    <cellStyle name="Хороший 7 2" xfId="1314"/>
    <cellStyle name="Хороший 8" xfId="1315"/>
    <cellStyle name="Хороший 8 2" xfId="1316"/>
    <cellStyle name="Хороший 9" xfId="1317"/>
    <cellStyle name="Хороший 9 2" xfId="1318"/>
    <cellStyle name="Цифры по центру с десятыми" xfId="1319"/>
    <cellStyle name="Џђћ–…ќ’ќ›‰" xfId="1320"/>
    <cellStyle name="Шапка таблицы" xfId="13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soe\Desktop\&#1056;&#1077;&#1072;&#1083;&#1080;&#1079;&#1072;&#1094;&#1080;&#1103;%202016\&#1088;&#1072;&#1089;&#1087;&#1088;&#1077;&#1076;&#1077;&#1083;&#1077;&#1085;&#1080;&#1077;\46%20&#1092;&#1086;&#1088;&#1084;&#1072;%20&#1085;&#1072;%202016&#1075;\46EP.ST(v2.0)%20%202016%20&#1075;&#1086;&#1076;%20&#1078;&#1077;&#1085;&#1080;&#1085;&#1072;%20&#1075;&#1086;&#1076;&#1086;&#1074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2">
        <row r="18">
          <cell r="G18" t="str">
            <v>АО "ГНЦ НИИАР"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O30"/>
  <sheetViews>
    <sheetView zoomScale="85" zoomScaleNormal="85" zoomScalePageLayoutView="0" workbookViewId="0" topLeftCell="A10">
      <selection activeCell="H33" sqref="H33"/>
    </sheetView>
  </sheetViews>
  <sheetFormatPr defaultColWidth="9.00390625" defaultRowHeight="15.75"/>
  <cols>
    <col min="1" max="1" width="6.625" style="0" customWidth="1"/>
    <col min="2" max="2" width="36.25390625" style="0" customWidth="1"/>
    <col min="3" max="7" width="8.625" style="0" customWidth="1"/>
    <col min="8" max="8" width="12.125" style="0" customWidth="1"/>
    <col min="9" max="12" width="8.625" style="0" customWidth="1"/>
    <col min="14" max="14" width="20.375" style="0" customWidth="1"/>
    <col min="15" max="15" width="17.375" style="0" customWidth="1"/>
  </cols>
  <sheetData>
    <row r="1" spans="1:12" ht="18.7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7:8" ht="16.5" thickBot="1">
      <c r="G2" s="103" t="s">
        <v>1</v>
      </c>
      <c r="H2" s="103"/>
    </row>
    <row r="3" spans="1:12" ht="15.75">
      <c r="A3" s="96" t="s">
        <v>2</v>
      </c>
      <c r="B3" s="98" t="s">
        <v>3</v>
      </c>
      <c r="C3" s="100" t="s">
        <v>70</v>
      </c>
      <c r="D3" s="101"/>
      <c r="E3" s="101"/>
      <c r="F3" s="101"/>
      <c r="G3" s="102"/>
      <c r="H3" s="100" t="s">
        <v>71</v>
      </c>
      <c r="I3" s="101"/>
      <c r="J3" s="101"/>
      <c r="K3" s="101"/>
      <c r="L3" s="102"/>
    </row>
    <row r="4" spans="1:12" ht="16.5" thickBot="1">
      <c r="A4" s="97"/>
      <c r="B4" s="99"/>
      <c r="C4" s="70" t="s">
        <v>4</v>
      </c>
      <c r="D4" s="71" t="s">
        <v>5</v>
      </c>
      <c r="E4" s="72" t="s">
        <v>6</v>
      </c>
      <c r="F4" s="72" t="s">
        <v>7</v>
      </c>
      <c r="G4" s="73" t="s">
        <v>8</v>
      </c>
      <c r="H4" s="70" t="s">
        <v>4</v>
      </c>
      <c r="I4" s="71" t="s">
        <v>5</v>
      </c>
      <c r="J4" s="72" t="s">
        <v>6</v>
      </c>
      <c r="K4" s="72" t="s">
        <v>7</v>
      </c>
      <c r="L4" s="73" t="s">
        <v>8</v>
      </c>
    </row>
    <row r="5" spans="1:12" ht="16.5" thickBot="1">
      <c r="A5" s="30">
        <v>1</v>
      </c>
      <c r="B5" s="31">
        <v>2</v>
      </c>
      <c r="C5" s="32">
        <v>3</v>
      </c>
      <c r="D5" s="33">
        <v>4</v>
      </c>
      <c r="E5" s="33">
        <v>5</v>
      </c>
      <c r="F5" s="33">
        <v>6</v>
      </c>
      <c r="G5" s="34">
        <v>7</v>
      </c>
      <c r="H5" s="32">
        <v>8</v>
      </c>
      <c r="I5" s="33">
        <v>9</v>
      </c>
      <c r="J5" s="33">
        <v>10</v>
      </c>
      <c r="K5" s="33">
        <v>11</v>
      </c>
      <c r="L5" s="34">
        <v>12</v>
      </c>
    </row>
    <row r="6" spans="1:12" ht="31.5">
      <c r="A6" s="35" t="s">
        <v>9</v>
      </c>
      <c r="B6" s="36" t="s">
        <v>63</v>
      </c>
      <c r="C6" s="7">
        <f>D6+E6+F6+G6</f>
        <v>686.624</v>
      </c>
      <c r="D6" s="2">
        <f>D12+D13+D7</f>
        <v>515.932</v>
      </c>
      <c r="E6" s="2">
        <f>E12+E13+E7</f>
        <v>0</v>
      </c>
      <c r="F6" s="2">
        <f>F12+F13+F7</f>
        <v>125.946</v>
      </c>
      <c r="G6" s="8">
        <f>G12+G13+G7</f>
        <v>44.745999999999995</v>
      </c>
      <c r="H6" s="7">
        <f>I6+J6+K6+L6</f>
        <v>643.9610258</v>
      </c>
      <c r="I6" s="2">
        <f>I12+I13+I7</f>
        <v>473.7445978</v>
      </c>
      <c r="J6" s="2">
        <f>J12+J13+J7</f>
        <v>0</v>
      </c>
      <c r="K6" s="2">
        <f>K12+K13+K7</f>
        <v>128.558124</v>
      </c>
      <c r="L6" s="8">
        <f>L12+L13+L7</f>
        <v>41.658304</v>
      </c>
    </row>
    <row r="7" spans="1:12" ht="31.5" customHeight="1">
      <c r="A7" s="37" t="s">
        <v>10</v>
      </c>
      <c r="B7" s="38" t="s">
        <v>11</v>
      </c>
      <c r="C7" s="1">
        <f>D7+E7+F7+G7</f>
        <v>474.27399999999994</v>
      </c>
      <c r="D7" s="3">
        <f>D8</f>
        <v>341.501</v>
      </c>
      <c r="E7" s="3"/>
      <c r="F7" s="3">
        <f>F8+F9+F10</f>
        <v>88.027</v>
      </c>
      <c r="G7" s="4">
        <f>G8+G9+G10</f>
        <v>44.745999999999995</v>
      </c>
      <c r="H7" s="1">
        <f>I7+J7+K7+L7</f>
        <v>383.0367588</v>
      </c>
      <c r="I7" s="3">
        <f>I8</f>
        <v>265.664395</v>
      </c>
      <c r="J7" s="3"/>
      <c r="K7" s="3">
        <f>K8+K9+K10</f>
        <v>75.7140598</v>
      </c>
      <c r="L7" s="4">
        <f>L8+L9+L10</f>
        <v>41.658304</v>
      </c>
    </row>
    <row r="8" spans="1:12" ht="15.75">
      <c r="A8" s="37" t="s">
        <v>12</v>
      </c>
      <c r="B8" s="39" t="s">
        <v>5</v>
      </c>
      <c r="C8" s="1">
        <f>D8+E8+F8+G8</f>
        <v>429.52799999999996</v>
      </c>
      <c r="D8" s="3">
        <f>341.501</f>
        <v>341.501</v>
      </c>
      <c r="E8" s="3"/>
      <c r="F8" s="3">
        <f>93.997-5.97</f>
        <v>88.027</v>
      </c>
      <c r="G8" s="4"/>
      <c r="H8" s="1">
        <f>I8+J8+K8+L8</f>
        <v>341.3784548</v>
      </c>
      <c r="I8" s="3">
        <v>265.664395</v>
      </c>
      <c r="J8" s="3"/>
      <c r="K8" s="3">
        <v>75.7140598</v>
      </c>
      <c r="L8" s="4"/>
    </row>
    <row r="9" spans="1:12" ht="15.75">
      <c r="A9" s="37" t="s">
        <v>13</v>
      </c>
      <c r="B9" s="39" t="s">
        <v>14</v>
      </c>
      <c r="C9" s="1">
        <f>D9+E9+F9+G9</f>
        <v>0</v>
      </c>
      <c r="D9" s="3"/>
      <c r="E9" s="3"/>
      <c r="F9" s="3"/>
      <c r="G9" s="4"/>
      <c r="H9" s="1">
        <f>I9+J9+K9+L9</f>
        <v>0</v>
      </c>
      <c r="I9" s="3"/>
      <c r="J9" s="3"/>
      <c r="K9" s="3"/>
      <c r="L9" s="4"/>
    </row>
    <row r="10" spans="1:12" ht="15.75">
      <c r="A10" s="37" t="s">
        <v>15</v>
      </c>
      <c r="B10" s="39" t="s">
        <v>16</v>
      </c>
      <c r="C10" s="1">
        <f>D10+E10+F10+G10</f>
        <v>44.745999999999995</v>
      </c>
      <c r="D10" s="3"/>
      <c r="E10" s="3"/>
      <c r="F10" s="3"/>
      <c r="G10" s="4">
        <f>39.446+5.3</f>
        <v>44.745999999999995</v>
      </c>
      <c r="H10" s="1">
        <f>I10+J10+K10+L10</f>
        <v>41.658304</v>
      </c>
      <c r="I10" s="3"/>
      <c r="J10" s="3"/>
      <c r="K10" s="3"/>
      <c r="L10" s="4">
        <v>41.658304</v>
      </c>
    </row>
    <row r="11" spans="1:12" ht="15.75">
      <c r="A11" s="37"/>
      <c r="B11" s="40" t="s">
        <v>17</v>
      </c>
      <c r="C11" s="1"/>
      <c r="D11" s="3"/>
      <c r="E11" s="3"/>
      <c r="F11" s="3"/>
      <c r="G11" s="4"/>
      <c r="H11" s="1"/>
      <c r="I11" s="3"/>
      <c r="J11" s="3"/>
      <c r="K11" s="3"/>
      <c r="L11" s="4"/>
    </row>
    <row r="12" spans="1:12" ht="15.75">
      <c r="A12" s="37" t="s">
        <v>18</v>
      </c>
      <c r="B12" s="38" t="s">
        <v>59</v>
      </c>
      <c r="C12" s="1">
        <f>D12+E12+F12+G12</f>
        <v>212.35000000000002</v>
      </c>
      <c r="D12" s="3">
        <v>174.431</v>
      </c>
      <c r="E12" s="3"/>
      <c r="F12" s="3">
        <v>37.919</v>
      </c>
      <c r="G12" s="3"/>
      <c r="H12" s="1">
        <f>I12+J12+K12+L12</f>
        <v>260.924267</v>
      </c>
      <c r="I12" s="3">
        <v>208.0802028</v>
      </c>
      <c r="J12" s="3"/>
      <c r="K12" s="3">
        <v>52.8440642</v>
      </c>
      <c r="L12" s="4"/>
    </row>
    <row r="13" spans="1:12" ht="16.5" thickBot="1">
      <c r="A13" s="37" t="s">
        <v>19</v>
      </c>
      <c r="B13" s="38" t="s">
        <v>60</v>
      </c>
      <c r="C13" s="5">
        <f>D13+E13+F13+G13</f>
        <v>0</v>
      </c>
      <c r="D13" s="6"/>
      <c r="E13" s="6"/>
      <c r="F13" s="6"/>
      <c r="G13" s="6"/>
      <c r="H13" s="5">
        <f>I13+J13+K13+L13</f>
        <v>0</v>
      </c>
      <c r="I13" s="3"/>
      <c r="J13" s="3"/>
      <c r="K13" s="3"/>
      <c r="L13" s="4"/>
    </row>
    <row r="14" spans="1:15" ht="31.5">
      <c r="A14" s="35" t="s">
        <v>20</v>
      </c>
      <c r="B14" s="36" t="s">
        <v>64</v>
      </c>
      <c r="C14" s="7">
        <f>C16+C17</f>
        <v>22.754</v>
      </c>
      <c r="D14" s="2">
        <f>D16+D17</f>
        <v>5.96991</v>
      </c>
      <c r="E14" s="2"/>
      <c r="F14" s="2">
        <f>F16+F17</f>
        <v>11.855565</v>
      </c>
      <c r="G14" s="8">
        <f>G16+G17</f>
        <v>4.928525</v>
      </c>
      <c r="H14" s="7">
        <f>H16+H17</f>
        <v>26.197779</v>
      </c>
      <c r="I14" s="2">
        <f>I16+I17</f>
        <v>7.2939404</v>
      </c>
      <c r="J14" s="2"/>
      <c r="K14" s="2">
        <f>K16+K17</f>
        <v>15.7566746</v>
      </c>
      <c r="L14" s="8">
        <f>L16+L17</f>
        <v>3.147164</v>
      </c>
      <c r="N14" s="92"/>
      <c r="O14" s="92"/>
    </row>
    <row r="15" spans="1:15" ht="15.75">
      <c r="A15" s="37"/>
      <c r="B15" s="38" t="s">
        <v>21</v>
      </c>
      <c r="C15" s="1">
        <f>C14/C6*100</f>
        <v>3.3138952323251156</v>
      </c>
      <c r="D15" s="3">
        <f>D14/D6*100</f>
        <v>1.157111789925804</v>
      </c>
      <c r="E15" s="3"/>
      <c r="F15" s="3">
        <f>F14/F6*100</f>
        <v>9.413212805488067</v>
      </c>
      <c r="G15" s="4">
        <f>G14/G6*100</f>
        <v>11.014448218835202</v>
      </c>
      <c r="H15" s="1">
        <f>H14/H6*100</f>
        <v>4.0682243102296765</v>
      </c>
      <c r="I15" s="3">
        <f>I14/I6*100</f>
        <v>1.5396355829432111</v>
      </c>
      <c r="J15" s="3"/>
      <c r="K15" s="3">
        <f>K14/K6*100</f>
        <v>12.256459654000553</v>
      </c>
      <c r="L15" s="4">
        <f>L14/L6*100</f>
        <v>7.554709860487839</v>
      </c>
      <c r="N15" s="92"/>
      <c r="O15" s="92"/>
    </row>
    <row r="16" spans="1:15" ht="31.5">
      <c r="A16" s="37" t="s">
        <v>22</v>
      </c>
      <c r="B16" s="38" t="s">
        <v>23</v>
      </c>
      <c r="C16" s="3">
        <f>D16+E16+F16+G16</f>
        <v>0.594</v>
      </c>
      <c r="D16" s="3"/>
      <c r="E16" s="3"/>
      <c r="F16" s="3">
        <v>0.5643</v>
      </c>
      <c r="G16" s="4">
        <f>0.594-F16</f>
        <v>0.02969999999999995</v>
      </c>
      <c r="H16" s="1">
        <f>I16+J16+K16+L16</f>
        <v>0.594</v>
      </c>
      <c r="I16" s="3"/>
      <c r="J16" s="3"/>
      <c r="K16" s="3">
        <v>0.5754</v>
      </c>
      <c r="L16" s="4">
        <v>0.0186</v>
      </c>
      <c r="N16" s="92"/>
      <c r="O16" s="93"/>
    </row>
    <row r="17" spans="1:15" ht="43.5" customHeight="1" thickBot="1">
      <c r="A17" s="41" t="s">
        <v>24</v>
      </c>
      <c r="B17" s="42" t="s">
        <v>25</v>
      </c>
      <c r="C17" s="5">
        <f>D17+E17+F17+G17</f>
        <v>22.16</v>
      </c>
      <c r="D17" s="74">
        <f>5.96991-D16</f>
        <v>5.96991</v>
      </c>
      <c r="E17" s="74"/>
      <c r="F17" s="74">
        <f>11.855565-F16</f>
        <v>11.291265000000001</v>
      </c>
      <c r="G17" s="75">
        <f>4.928525-G16</f>
        <v>4.8988249999999995</v>
      </c>
      <c r="H17" s="5">
        <f>I17+J17+K17+L17</f>
        <v>25.603779</v>
      </c>
      <c r="I17" s="6">
        <v>7.2939404</v>
      </c>
      <c r="J17" s="6"/>
      <c r="K17" s="6">
        <v>15.1812746</v>
      </c>
      <c r="L17" s="9">
        <v>3.128564</v>
      </c>
      <c r="N17" s="93"/>
      <c r="O17" s="92"/>
    </row>
    <row r="18" spans="1:13" ht="94.5" customHeight="1" thickBot="1">
      <c r="A18" s="43" t="s">
        <v>26</v>
      </c>
      <c r="B18" s="44" t="s">
        <v>45</v>
      </c>
      <c r="C18" s="1">
        <f>D18+E18+F18+G18</f>
        <v>7.444</v>
      </c>
      <c r="D18" s="57"/>
      <c r="E18" s="57"/>
      <c r="F18" s="57">
        <v>7.0718</v>
      </c>
      <c r="G18" s="57">
        <v>0.3722</v>
      </c>
      <c r="H18" s="64">
        <f>I18+J18+K18+L18</f>
        <v>6.503634699999999</v>
      </c>
      <c r="I18" s="67"/>
      <c r="J18" s="67"/>
      <c r="K18" s="67">
        <v>6.2748097</v>
      </c>
      <c r="L18" s="66">
        <v>0.228825</v>
      </c>
      <c r="M18" s="62"/>
    </row>
    <row r="19" spans="1:13" ht="31.5">
      <c r="A19" s="35" t="s">
        <v>27</v>
      </c>
      <c r="B19" s="54" t="s">
        <v>65</v>
      </c>
      <c r="C19" s="7">
        <f aca="true" t="shared" si="0" ref="C19:L19">C20+C28+C29</f>
        <v>523.653</v>
      </c>
      <c r="D19" s="2">
        <f t="shared" si="0"/>
        <v>421.935</v>
      </c>
      <c r="E19" s="2">
        <f t="shared" si="0"/>
        <v>0.004</v>
      </c>
      <c r="F19" s="2">
        <f t="shared" si="0"/>
        <v>62.272000000000006</v>
      </c>
      <c r="G19" s="8">
        <f t="shared" si="0"/>
        <v>39.446000000000005</v>
      </c>
      <c r="H19" s="7">
        <f>H20+H28+H29</f>
        <v>493.88699219999995</v>
      </c>
      <c r="I19" s="2">
        <f t="shared" si="0"/>
        <v>390.7365976</v>
      </c>
      <c r="J19" s="2">
        <f t="shared" si="0"/>
        <v>0.004</v>
      </c>
      <c r="K19" s="2">
        <f t="shared" si="0"/>
        <v>64.8682446</v>
      </c>
      <c r="L19" s="8">
        <f t="shared" si="0"/>
        <v>38.28215</v>
      </c>
      <c r="M19" s="63"/>
    </row>
    <row r="20" spans="1:13" ht="15.75">
      <c r="A20" s="37" t="s">
        <v>28</v>
      </c>
      <c r="B20" s="56" t="s">
        <v>29</v>
      </c>
      <c r="C20" s="1">
        <f aca="true" t="shared" si="1" ref="C20:L20">C22+C24+C26+C27</f>
        <v>115.66300000000001</v>
      </c>
      <c r="D20" s="3">
        <f t="shared" si="1"/>
        <v>18.999000000000002</v>
      </c>
      <c r="E20" s="3">
        <f t="shared" si="1"/>
        <v>0</v>
      </c>
      <c r="F20" s="3">
        <f t="shared" si="1"/>
        <v>57.266000000000005</v>
      </c>
      <c r="G20" s="4">
        <f t="shared" si="1"/>
        <v>39.398</v>
      </c>
      <c r="H20" s="1">
        <f t="shared" si="1"/>
        <v>111.80270530000001</v>
      </c>
      <c r="I20" s="3">
        <f>I22+I24+I26+I27</f>
        <v>19.719191000000002</v>
      </c>
      <c r="J20" s="3">
        <f t="shared" si="1"/>
        <v>0</v>
      </c>
      <c r="K20" s="3">
        <f>K22+K24+K26+K27</f>
        <v>53.8315143</v>
      </c>
      <c r="L20" s="4">
        <f t="shared" si="1"/>
        <v>38.252</v>
      </c>
      <c r="M20" s="62"/>
    </row>
    <row r="21" spans="1:13" ht="50.25" customHeight="1">
      <c r="A21" s="37"/>
      <c r="B21" s="56" t="s">
        <v>30</v>
      </c>
      <c r="C21" s="1"/>
      <c r="D21" s="10"/>
      <c r="E21" s="10"/>
      <c r="F21" s="10"/>
      <c r="G21" s="11"/>
      <c r="H21" s="1"/>
      <c r="I21" s="10"/>
      <c r="J21" s="10"/>
      <c r="K21" s="10"/>
      <c r="L21" s="11"/>
      <c r="M21" s="62"/>
    </row>
    <row r="22" spans="1:14" ht="15.75">
      <c r="A22" s="37" t="s">
        <v>31</v>
      </c>
      <c r="B22" s="56" t="s">
        <v>32</v>
      </c>
      <c r="C22" s="1">
        <f>D22+E22+F22+G22</f>
        <v>61.428000000000004</v>
      </c>
      <c r="D22" s="10">
        <v>0.114</v>
      </c>
      <c r="E22" s="10"/>
      <c r="F22" s="10">
        <v>23.885</v>
      </c>
      <c r="G22" s="11">
        <v>37.429</v>
      </c>
      <c r="H22" s="1">
        <f>I22+J22+K22+L22</f>
        <v>60.763</v>
      </c>
      <c r="I22" s="10">
        <v>0.128</v>
      </c>
      <c r="J22" s="10"/>
      <c r="K22" s="10">
        <v>24.022</v>
      </c>
      <c r="L22" s="4">
        <v>36.613</v>
      </c>
      <c r="M22" s="62"/>
      <c r="N22" s="91"/>
    </row>
    <row r="23" spans="1:12" ht="15.75">
      <c r="A23" s="37"/>
      <c r="B23" s="56" t="s">
        <v>33</v>
      </c>
      <c r="C23" s="1">
        <v>0</v>
      </c>
      <c r="D23" s="10"/>
      <c r="E23" s="10"/>
      <c r="F23" s="10"/>
      <c r="G23" s="11"/>
      <c r="H23" s="1">
        <v>0</v>
      </c>
      <c r="I23" s="10"/>
      <c r="J23" s="10"/>
      <c r="K23" s="10"/>
      <c r="L23" s="11"/>
    </row>
    <row r="24" spans="1:12" ht="15.75">
      <c r="A24" s="37" t="s">
        <v>34</v>
      </c>
      <c r="B24" s="56" t="s">
        <v>35</v>
      </c>
      <c r="C24" s="1">
        <v>0</v>
      </c>
      <c r="D24" s="10"/>
      <c r="E24" s="10"/>
      <c r="F24" s="10"/>
      <c r="G24" s="11"/>
      <c r="H24" s="1">
        <v>0</v>
      </c>
      <c r="I24" s="10"/>
      <c r="J24" s="10"/>
      <c r="K24" s="10"/>
      <c r="L24" s="11"/>
    </row>
    <row r="25" spans="1:12" ht="15.75">
      <c r="A25" s="37"/>
      <c r="B25" s="56" t="s">
        <v>33</v>
      </c>
      <c r="C25" s="1">
        <v>0</v>
      </c>
      <c r="D25" s="10"/>
      <c r="E25" s="10"/>
      <c r="F25" s="10"/>
      <c r="G25" s="11"/>
      <c r="H25" s="1">
        <v>0</v>
      </c>
      <c r="I25" s="10"/>
      <c r="J25" s="10"/>
      <c r="K25" s="10"/>
      <c r="L25" s="11"/>
    </row>
    <row r="26" spans="1:12" ht="31.5">
      <c r="A26" s="37" t="s">
        <v>36</v>
      </c>
      <c r="B26" s="56" t="s">
        <v>37</v>
      </c>
      <c r="C26" s="1">
        <f>D26+E26+F26+G26</f>
        <v>24.234</v>
      </c>
      <c r="D26" s="10">
        <v>12.035</v>
      </c>
      <c r="E26" s="10"/>
      <c r="F26" s="10">
        <v>10.821</v>
      </c>
      <c r="G26" s="11">
        <v>1.378</v>
      </c>
      <c r="H26" s="1">
        <f>I26+J26+K26+L26</f>
        <v>23.322000000000003</v>
      </c>
      <c r="I26" s="10">
        <v>11.763</v>
      </c>
      <c r="J26" s="10"/>
      <c r="K26" s="10">
        <v>10.148</v>
      </c>
      <c r="L26" s="11">
        <v>1.411</v>
      </c>
    </row>
    <row r="27" spans="1:12" ht="61.5" customHeight="1">
      <c r="A27" s="37" t="s">
        <v>38</v>
      </c>
      <c r="B27" s="56" t="s">
        <v>39</v>
      </c>
      <c r="C27" s="1">
        <f>D27+E27+F27+G27</f>
        <v>30.000999999999998</v>
      </c>
      <c r="D27" s="10">
        <v>6.85</v>
      </c>
      <c r="E27" s="10"/>
      <c r="F27" s="10">
        <v>22.56</v>
      </c>
      <c r="G27" s="11">
        <v>0.591</v>
      </c>
      <c r="H27" s="1">
        <f>I27+J27+K27+L27</f>
        <v>27.717705300000002</v>
      </c>
      <c r="I27" s="10">
        <v>7.828191</v>
      </c>
      <c r="J27" s="10"/>
      <c r="K27" s="10">
        <v>19.6615143</v>
      </c>
      <c r="L27" s="11">
        <v>0.228</v>
      </c>
    </row>
    <row r="28" spans="1:12" ht="31.5">
      <c r="A28" s="37" t="s">
        <v>40</v>
      </c>
      <c r="B28" s="55" t="s">
        <v>41</v>
      </c>
      <c r="C28" s="1">
        <v>0</v>
      </c>
      <c r="D28" s="3">
        <v>0</v>
      </c>
      <c r="E28" s="3">
        <v>0.004</v>
      </c>
      <c r="F28" s="3">
        <v>0</v>
      </c>
      <c r="G28" s="4">
        <v>0</v>
      </c>
      <c r="H28" s="1">
        <v>0</v>
      </c>
      <c r="I28" s="3">
        <v>0</v>
      </c>
      <c r="J28" s="3">
        <v>0.004</v>
      </c>
      <c r="K28" s="3">
        <v>0</v>
      </c>
      <c r="L28" s="4">
        <v>0</v>
      </c>
    </row>
    <row r="29" spans="1:12" ht="16.5" thickBot="1">
      <c r="A29" s="41" t="s">
        <v>42</v>
      </c>
      <c r="B29" s="76" t="s">
        <v>43</v>
      </c>
      <c r="C29" s="5">
        <f>D29+E29+F29+G29</f>
        <v>407.99</v>
      </c>
      <c r="D29" s="6">
        <v>402.936</v>
      </c>
      <c r="E29" s="6">
        <v>0</v>
      </c>
      <c r="F29" s="6">
        <v>5.006</v>
      </c>
      <c r="G29" s="9">
        <v>0.048</v>
      </c>
      <c r="H29" s="1">
        <f>I29+J29+K29+L29</f>
        <v>382.08428689999994</v>
      </c>
      <c r="I29" s="68">
        <f>390.7365976-I20</f>
        <v>371.01740659999996</v>
      </c>
      <c r="J29" s="68">
        <v>0</v>
      </c>
      <c r="K29" s="68">
        <f>5.7980315+5.2386988</f>
        <v>11.036730299999999</v>
      </c>
      <c r="L29" s="69">
        <v>0.03015</v>
      </c>
    </row>
    <row r="30" spans="1:12" ht="16.5" thickBot="1">
      <c r="A30" s="43">
        <v>5</v>
      </c>
      <c r="B30" s="77" t="s">
        <v>44</v>
      </c>
      <c r="C30" s="58">
        <f>D30+E30+F30+G30</f>
        <v>-0.004000000000021316</v>
      </c>
      <c r="D30" s="59">
        <f>D6-D14-D18-D19-F8</f>
        <v>8.999999998593466E-05</v>
      </c>
      <c r="E30" s="59">
        <f>E6-E14-E18-E19</f>
        <v>-0.004</v>
      </c>
      <c r="F30" s="59">
        <f>F6-F14-F18-F19-G10</f>
        <v>0.0006350000000026057</v>
      </c>
      <c r="G30" s="59">
        <f>G6-G14-G18-G19</f>
        <v>-0.0007250000000098566</v>
      </c>
      <c r="H30" s="64">
        <f>I30+J30+K30+L30</f>
        <v>-0.0037439000000127863</v>
      </c>
      <c r="I30" s="65">
        <f>I6-I14-I18-I19-K8</f>
        <v>0</v>
      </c>
      <c r="J30" s="65">
        <f>J6-J14-J18-J19</f>
        <v>-0.004</v>
      </c>
      <c r="K30" s="65">
        <f>K6-K14-K18-K19-L10</f>
        <v>9.109999999168394E-05</v>
      </c>
      <c r="L30" s="66">
        <f>L6-L14-L18-L19</f>
        <v>0.00016499999999552983</v>
      </c>
    </row>
    <row r="36" ht="15.75" hidden="1"/>
    <row r="37" ht="15.75" hidden="1"/>
    <row r="38" ht="15.75" hidden="1"/>
    <row r="39" ht="15.75" hidden="1"/>
    <row r="40" ht="15.75" hidden="1"/>
    <row r="42" ht="15.75" hidden="1"/>
    <row r="43" ht="15.75" hidden="1"/>
  </sheetData>
  <sheetProtection/>
  <mergeCells count="6">
    <mergeCell ref="A1:L1"/>
    <mergeCell ref="A3:A4"/>
    <mergeCell ref="B3:B4"/>
    <mergeCell ref="C3:G3"/>
    <mergeCell ref="H3:L3"/>
    <mergeCell ref="G2:H2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9" r:id="rId1"/>
  <ignoredErrors>
    <ignoredError sqref="F30 A4:L5 B7:B19 J7:L7 B6 J6 J11:L11 J10:K10 K30 A3:B3 D3:G3 I3:L3 J19:L19 J16 J17 J18 J9:L9 J8 L8 J13:L15 J12 L12" formula="1"/>
    <ignoredError sqref="J26 C21 C20:H20 C26 C23:I25 C22 E22 H22 E26 H26 H21:I21" unlockedFormula="1"/>
    <ignoredError sqref="E6:G6 C9:G9 C14 C12 C13 I13 I9:I11 D19:G19 C16:E16 H16 C17 H17 C18:E18 H18:I18 I19 C7 E7:F7 C8 E8 G8 C11:G11 C10:F10 E12 G12 E13:G13 C15:H15 E14 H14:I14 A6:A19" formula="1" unlockedFormula="1"/>
    <ignoredError sqref="A20:A27" twoDigitTextYear="1"/>
    <ignoredError sqref="A6:A19" twoDigitTextYea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K38"/>
  <sheetViews>
    <sheetView tabSelected="1" zoomScale="80" zoomScaleNormal="80" zoomScalePageLayoutView="0" workbookViewId="0" topLeftCell="A1">
      <selection activeCell="S23" sqref="S23"/>
    </sheetView>
  </sheetViews>
  <sheetFormatPr defaultColWidth="9.00390625" defaultRowHeight="15.75"/>
  <cols>
    <col min="1" max="1" width="34.375" style="0" customWidth="1"/>
    <col min="2" max="11" width="8.625" style="0" customWidth="1"/>
  </cols>
  <sheetData>
    <row r="1" spans="1:11" ht="19.5" thickBot="1">
      <c r="A1" s="108" t="s">
        <v>74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5.75">
      <c r="A2" s="109" t="s">
        <v>46</v>
      </c>
      <c r="B2" s="112" t="s">
        <v>72</v>
      </c>
      <c r="C2" s="113"/>
      <c r="D2" s="113"/>
      <c r="E2" s="113"/>
      <c r="F2" s="113"/>
      <c r="G2" s="114" t="s">
        <v>73</v>
      </c>
      <c r="H2" s="113"/>
      <c r="I2" s="113"/>
      <c r="J2" s="113"/>
      <c r="K2" s="115"/>
    </row>
    <row r="3" spans="1:11" ht="15.75">
      <c r="A3" s="110"/>
      <c r="B3" s="116" t="s">
        <v>57</v>
      </c>
      <c r="C3" s="116"/>
      <c r="D3" s="116"/>
      <c r="E3" s="116"/>
      <c r="F3" s="116"/>
      <c r="G3" s="117" t="s">
        <v>57</v>
      </c>
      <c r="H3" s="118"/>
      <c r="I3" s="118"/>
      <c r="J3" s="118"/>
      <c r="K3" s="119"/>
    </row>
    <row r="4" spans="1:11" ht="16.5" thickBot="1">
      <c r="A4" s="111"/>
      <c r="B4" s="45" t="s">
        <v>4</v>
      </c>
      <c r="C4" s="46" t="s">
        <v>5</v>
      </c>
      <c r="D4" s="46" t="s">
        <v>14</v>
      </c>
      <c r="E4" s="46" t="s">
        <v>16</v>
      </c>
      <c r="F4" s="47" t="s">
        <v>8</v>
      </c>
      <c r="G4" s="48" t="s">
        <v>4</v>
      </c>
      <c r="H4" s="46" t="s">
        <v>5</v>
      </c>
      <c r="I4" s="46" t="s">
        <v>14</v>
      </c>
      <c r="J4" s="46" t="s">
        <v>16</v>
      </c>
      <c r="K4" s="49" t="s">
        <v>8</v>
      </c>
    </row>
    <row r="5" spans="1:11" ht="16.5" thickBot="1">
      <c r="A5" s="104" t="s">
        <v>47</v>
      </c>
      <c r="B5" s="105"/>
      <c r="C5" s="105"/>
      <c r="D5" s="105"/>
      <c r="E5" s="105"/>
      <c r="F5" s="105"/>
      <c r="G5" s="106"/>
      <c r="H5" s="106"/>
      <c r="I5" s="106"/>
      <c r="J5" s="106"/>
      <c r="K5" s="107"/>
    </row>
    <row r="6" spans="1:11" ht="15.75">
      <c r="A6" s="50" t="s">
        <v>48</v>
      </c>
      <c r="B6" s="12"/>
      <c r="C6" s="13"/>
      <c r="D6" s="13"/>
      <c r="E6" s="13"/>
      <c r="F6" s="14"/>
      <c r="G6" s="12"/>
      <c r="H6" s="13"/>
      <c r="I6" s="13"/>
      <c r="J6" s="13"/>
      <c r="K6" s="14"/>
    </row>
    <row r="7" spans="1:11" ht="15.75">
      <c r="A7" s="51" t="s">
        <v>62</v>
      </c>
      <c r="B7" s="28"/>
      <c r="C7" s="24"/>
      <c r="D7" s="24"/>
      <c r="E7" s="24"/>
      <c r="F7" s="29"/>
      <c r="G7" s="28"/>
      <c r="H7" s="24"/>
      <c r="I7" s="24"/>
      <c r="J7" s="24"/>
      <c r="K7" s="29"/>
    </row>
    <row r="8" spans="1:11" ht="15.75">
      <c r="A8" s="51" t="s">
        <v>49</v>
      </c>
      <c r="B8" s="94">
        <f>C8+E8+F8</f>
        <v>118.58003000000001</v>
      </c>
      <c r="C8" s="78">
        <v>114.43</v>
      </c>
      <c r="D8" s="25"/>
      <c r="E8" s="25">
        <v>2.64476</v>
      </c>
      <c r="F8" s="27">
        <v>1.50527</v>
      </c>
      <c r="G8" s="26">
        <f>SUM(H8:K8)</f>
        <v>98.834069</v>
      </c>
      <c r="H8" s="25">
        <v>92.880853</v>
      </c>
      <c r="I8" s="25"/>
      <c r="J8" s="25">
        <v>4.157518</v>
      </c>
      <c r="K8" s="27">
        <v>1.795698</v>
      </c>
    </row>
    <row r="9" spans="1:11" ht="15.75">
      <c r="A9" s="51" t="s">
        <v>50</v>
      </c>
      <c r="B9" s="26">
        <f>C9+E9+F9</f>
        <v>52</v>
      </c>
      <c r="C9" s="25">
        <f>52-E9-F9</f>
        <v>48.504242</v>
      </c>
      <c r="D9" s="25"/>
      <c r="E9" s="25">
        <v>2.226345</v>
      </c>
      <c r="F9" s="27">
        <v>1.269413</v>
      </c>
      <c r="G9" s="26">
        <f>SUM(H9:K9)</f>
        <v>52</v>
      </c>
      <c r="H9" s="25">
        <f>52-J9-K9</f>
        <v>48.86771151071641</v>
      </c>
      <c r="I9" s="25"/>
      <c r="J9" s="25">
        <v>2.1874808129571184</v>
      </c>
      <c r="K9" s="27">
        <v>0.9448076763264699</v>
      </c>
    </row>
    <row r="10" spans="1:11" ht="15.75" hidden="1">
      <c r="A10" s="51" t="s">
        <v>48</v>
      </c>
      <c r="B10" s="28"/>
      <c r="C10" s="24"/>
      <c r="D10" s="24"/>
      <c r="E10" s="24"/>
      <c r="F10" s="29"/>
      <c r="G10" s="26"/>
      <c r="H10" s="25"/>
      <c r="I10" s="25"/>
      <c r="J10" s="25"/>
      <c r="K10" s="27"/>
    </row>
    <row r="11" spans="1:11" ht="15.75" hidden="1">
      <c r="A11" s="51" t="s">
        <v>51</v>
      </c>
      <c r="B11" s="28"/>
      <c r="C11" s="24"/>
      <c r="D11" s="24"/>
      <c r="E11" s="24"/>
      <c r="F11" s="29"/>
      <c r="G11" s="26"/>
      <c r="H11" s="25"/>
      <c r="I11" s="25"/>
      <c r="J11" s="25"/>
      <c r="K11" s="27"/>
    </row>
    <row r="12" spans="1:11" ht="15.75" hidden="1">
      <c r="A12" s="51" t="s">
        <v>49</v>
      </c>
      <c r="B12" s="28">
        <v>114.43</v>
      </c>
      <c r="C12" s="24">
        <v>114.43</v>
      </c>
      <c r="D12" s="24"/>
      <c r="E12" s="24"/>
      <c r="F12" s="29"/>
      <c r="G12" s="26"/>
      <c r="H12" s="25"/>
      <c r="I12" s="25"/>
      <c r="J12" s="25"/>
      <c r="K12" s="27"/>
    </row>
    <row r="13" spans="1:11" ht="15.75" hidden="1">
      <c r="A13" s="51" t="s">
        <v>50</v>
      </c>
      <c r="B13" s="28">
        <v>52</v>
      </c>
      <c r="C13" s="24">
        <v>52</v>
      </c>
      <c r="D13" s="24"/>
      <c r="E13" s="24"/>
      <c r="F13" s="29"/>
      <c r="G13" s="26"/>
      <c r="H13" s="25"/>
      <c r="I13" s="25"/>
      <c r="J13" s="25"/>
      <c r="K13" s="27"/>
    </row>
    <row r="14" spans="1:11" ht="15.75" hidden="1">
      <c r="A14" s="51" t="s">
        <v>52</v>
      </c>
      <c r="B14" s="28"/>
      <c r="C14" s="24"/>
      <c r="D14" s="24"/>
      <c r="E14" s="24"/>
      <c r="F14" s="29"/>
      <c r="G14" s="26"/>
      <c r="H14" s="25"/>
      <c r="I14" s="25"/>
      <c r="J14" s="25"/>
      <c r="K14" s="27"/>
    </row>
    <row r="15" spans="1:11" ht="15.75" hidden="1">
      <c r="A15" s="51" t="s">
        <v>49</v>
      </c>
      <c r="B15" s="28">
        <v>1.74</v>
      </c>
      <c r="C15" s="24"/>
      <c r="D15" s="24"/>
      <c r="E15" s="24">
        <v>1.74</v>
      </c>
      <c r="F15" s="29"/>
      <c r="G15" s="26"/>
      <c r="H15" s="25"/>
      <c r="I15" s="25"/>
      <c r="J15" s="25"/>
      <c r="K15" s="27"/>
    </row>
    <row r="16" spans="1:11" ht="15.75" hidden="1">
      <c r="A16" s="51" t="s">
        <v>50</v>
      </c>
      <c r="B16" s="28">
        <v>0.2</v>
      </c>
      <c r="C16" s="24"/>
      <c r="D16" s="24"/>
      <c r="E16" s="24">
        <v>0.2</v>
      </c>
      <c r="F16" s="29"/>
      <c r="G16" s="26"/>
      <c r="H16" s="25"/>
      <c r="I16" s="25"/>
      <c r="J16" s="25"/>
      <c r="K16" s="27"/>
    </row>
    <row r="17" spans="1:11" ht="15.75" hidden="1">
      <c r="A17" s="51" t="s">
        <v>53</v>
      </c>
      <c r="B17" s="28"/>
      <c r="C17" s="24"/>
      <c r="D17" s="24"/>
      <c r="E17" s="24"/>
      <c r="F17" s="29"/>
      <c r="G17" s="26"/>
      <c r="H17" s="25"/>
      <c r="I17" s="25"/>
      <c r="J17" s="25"/>
      <c r="K17" s="27"/>
    </row>
    <row r="18" spans="1:11" ht="15.75" hidden="1">
      <c r="A18" s="51" t="s">
        <v>49</v>
      </c>
      <c r="B18" s="28">
        <v>7.32</v>
      </c>
      <c r="C18" s="24"/>
      <c r="D18" s="24"/>
      <c r="E18" s="24">
        <v>7.32</v>
      </c>
      <c r="F18" s="29"/>
      <c r="G18" s="26"/>
      <c r="H18" s="25"/>
      <c r="I18" s="25"/>
      <c r="J18" s="25"/>
      <c r="K18" s="27"/>
    </row>
    <row r="19" spans="1:11" ht="15.75" hidden="1">
      <c r="A19" s="52" t="s">
        <v>50</v>
      </c>
      <c r="B19" s="18">
        <v>0.82</v>
      </c>
      <c r="C19" s="19"/>
      <c r="D19" s="19"/>
      <c r="E19" s="19">
        <v>0.82</v>
      </c>
      <c r="F19" s="20"/>
      <c r="G19" s="21"/>
      <c r="H19" s="22"/>
      <c r="I19" s="22"/>
      <c r="J19" s="22"/>
      <c r="K19" s="23"/>
    </row>
    <row r="20" spans="1:11" ht="15.75" hidden="1">
      <c r="A20" s="61" t="s">
        <v>58</v>
      </c>
      <c r="B20" s="28"/>
      <c r="C20" s="24"/>
      <c r="D20" s="24"/>
      <c r="E20" s="24"/>
      <c r="F20" s="29"/>
      <c r="G20" s="26"/>
      <c r="H20" s="25"/>
      <c r="I20" s="25"/>
      <c r="J20" s="25"/>
      <c r="K20" s="27"/>
    </row>
    <row r="21" spans="1:11" ht="15.75" hidden="1">
      <c r="A21" s="51" t="s">
        <v>49</v>
      </c>
      <c r="B21" s="28">
        <v>2.88</v>
      </c>
      <c r="C21" s="24"/>
      <c r="D21" s="24"/>
      <c r="E21" s="24">
        <v>2.88</v>
      </c>
      <c r="F21" s="29"/>
      <c r="G21" s="26"/>
      <c r="H21" s="25"/>
      <c r="I21" s="25"/>
      <c r="J21" s="25"/>
      <c r="K21" s="27"/>
    </row>
    <row r="22" spans="1:11" ht="16.5" hidden="1" thickBot="1">
      <c r="A22" s="53" t="s">
        <v>50</v>
      </c>
      <c r="B22" s="28">
        <v>2.28</v>
      </c>
      <c r="C22" s="24"/>
      <c r="D22" s="24"/>
      <c r="E22" s="24">
        <v>2.28</v>
      </c>
      <c r="F22" s="29"/>
      <c r="G22" s="26"/>
      <c r="H22" s="25"/>
      <c r="I22" s="25"/>
      <c r="J22" s="25"/>
      <c r="K22" s="27"/>
    </row>
    <row r="23" spans="1:11" ht="16.5" thickBot="1">
      <c r="A23" s="104" t="s">
        <v>54</v>
      </c>
      <c r="B23" s="105"/>
      <c r="C23" s="105"/>
      <c r="D23" s="105"/>
      <c r="E23" s="105"/>
      <c r="F23" s="105"/>
      <c r="G23" s="106"/>
      <c r="H23" s="106"/>
      <c r="I23" s="106"/>
      <c r="J23" s="106"/>
      <c r="K23" s="107"/>
    </row>
    <row r="24" spans="1:11" ht="16.5" customHeight="1">
      <c r="A24" s="50" t="s">
        <v>48</v>
      </c>
      <c r="B24" s="12"/>
      <c r="C24" s="13"/>
      <c r="D24" s="13"/>
      <c r="E24" s="13"/>
      <c r="F24" s="14"/>
      <c r="G24" s="12"/>
      <c r="H24" s="13"/>
      <c r="I24" s="13"/>
      <c r="J24" s="13"/>
      <c r="K24" s="14"/>
    </row>
    <row r="25" spans="1:11" ht="15.75">
      <c r="A25" s="61" t="s">
        <v>61</v>
      </c>
      <c r="B25" s="26">
        <f>SUM(C25:F25)</f>
        <v>115.66300000000001</v>
      </c>
      <c r="C25" s="25">
        <v>18.999</v>
      </c>
      <c r="D25" s="25"/>
      <c r="E25" s="25">
        <f>50.006+7.26</f>
        <v>57.266</v>
      </c>
      <c r="F25" s="27">
        <f>39.398</f>
        <v>39.398</v>
      </c>
      <c r="G25" s="26">
        <f>SUM(H25:K25)</f>
        <v>111.80259290000001</v>
      </c>
      <c r="H25" s="25">
        <f>11.8906316+7.828191</f>
        <v>19.718822600000003</v>
      </c>
      <c r="I25" s="25"/>
      <c r="J25" s="25">
        <f>J27+J28</f>
        <v>53.8316053</v>
      </c>
      <c r="K25" s="27">
        <f>K27+K28+K32</f>
        <v>38.252165</v>
      </c>
    </row>
    <row r="26" spans="1:11" ht="15.75">
      <c r="A26" s="51" t="s">
        <v>48</v>
      </c>
      <c r="B26" s="26"/>
      <c r="C26" s="25"/>
      <c r="D26" s="25"/>
      <c r="E26" s="25"/>
      <c r="F26" s="27"/>
      <c r="G26" s="26"/>
      <c r="H26" s="25"/>
      <c r="I26" s="25"/>
      <c r="J26" s="25"/>
      <c r="K26" s="27"/>
    </row>
    <row r="27" spans="1:11" ht="15.75">
      <c r="A27" s="51" t="s">
        <v>55</v>
      </c>
      <c r="B27" s="26">
        <f>SUM(C27:F27)</f>
        <v>23.884999999999998</v>
      </c>
      <c r="C27" s="25"/>
      <c r="D27" s="25"/>
      <c r="E27" s="25">
        <v>2.435</v>
      </c>
      <c r="F27" s="27">
        <v>21.45</v>
      </c>
      <c r="G27" s="26">
        <f>SUM(H27:K27)</f>
        <v>33.700652</v>
      </c>
      <c r="H27" s="25"/>
      <c r="I27" s="25"/>
      <c r="J27" s="25">
        <v>2.331551</v>
      </c>
      <c r="K27" s="27">
        <v>31.369101</v>
      </c>
    </row>
    <row r="28" spans="1:11" ht="15.75">
      <c r="A28" s="51" t="s">
        <v>56</v>
      </c>
      <c r="B28" s="26">
        <f>SUM(C28:F28)</f>
        <v>72.779</v>
      </c>
      <c r="C28" s="25"/>
      <c r="D28" s="25"/>
      <c r="E28" s="25">
        <f>E25-E27</f>
        <v>54.830999999999996</v>
      </c>
      <c r="F28" s="25">
        <f>F25-F27</f>
        <v>17.948000000000004</v>
      </c>
      <c r="G28" s="26">
        <f>SUM(H28:K28)</f>
        <v>58.3831183</v>
      </c>
      <c r="H28" s="25"/>
      <c r="I28" s="25"/>
      <c r="J28" s="25">
        <f>31.83854+19.6615143</f>
        <v>51.5000543</v>
      </c>
      <c r="K28" s="27">
        <f>6.687577+0.195487</f>
        <v>6.883064</v>
      </c>
    </row>
    <row r="29" spans="1:11" ht="15.75">
      <c r="A29" s="51"/>
      <c r="B29" s="26"/>
      <c r="C29" s="25"/>
      <c r="D29" s="25"/>
      <c r="E29" s="25"/>
      <c r="F29" s="27"/>
      <c r="G29" s="26"/>
      <c r="H29" s="25"/>
      <c r="I29" s="25"/>
      <c r="J29" s="25"/>
      <c r="K29" s="27"/>
    </row>
    <row r="30" spans="1:11" ht="15.75">
      <c r="A30" s="51" t="s">
        <v>62</v>
      </c>
      <c r="B30" s="26"/>
      <c r="C30" s="25"/>
      <c r="D30" s="25"/>
      <c r="E30" s="25"/>
      <c r="F30" s="27"/>
      <c r="G30" s="26"/>
      <c r="H30" s="25"/>
      <c r="I30" s="25"/>
      <c r="J30" s="25"/>
      <c r="K30" s="27"/>
    </row>
    <row r="31" spans="1:11" ht="15.75">
      <c r="A31" s="51" t="s">
        <v>48</v>
      </c>
      <c r="B31" s="26"/>
      <c r="C31" s="25"/>
      <c r="D31" s="25"/>
      <c r="E31" s="25"/>
      <c r="F31" s="27"/>
      <c r="G31" s="26"/>
      <c r="H31" s="25"/>
      <c r="I31" s="25"/>
      <c r="J31" s="25"/>
      <c r="K31" s="27"/>
    </row>
    <row r="32" spans="1:11" ht="15.75">
      <c r="A32" s="61" t="s">
        <v>49</v>
      </c>
      <c r="B32" s="26">
        <f>SUM(C32:F32)</f>
        <v>5.482</v>
      </c>
      <c r="C32" s="25">
        <v>5.482</v>
      </c>
      <c r="D32" s="25"/>
      <c r="E32" s="25"/>
      <c r="F32" s="25"/>
      <c r="G32" s="26">
        <f>SUM(H32:K32)</f>
        <v>7.998</v>
      </c>
      <c r="H32" s="25">
        <v>7.998</v>
      </c>
      <c r="I32" s="25"/>
      <c r="J32" s="25"/>
      <c r="K32" s="27"/>
    </row>
    <row r="33" spans="1:11" ht="15.75">
      <c r="A33" s="61" t="s">
        <v>50</v>
      </c>
      <c r="B33" s="26">
        <v>62</v>
      </c>
      <c r="C33" s="25">
        <v>62</v>
      </c>
      <c r="D33" s="25"/>
      <c r="E33" s="25"/>
      <c r="F33" s="25"/>
      <c r="G33" s="26">
        <f>SUM(H33:K33)</f>
        <v>62</v>
      </c>
      <c r="H33" s="25">
        <v>62</v>
      </c>
      <c r="I33" s="25"/>
      <c r="J33" s="25"/>
      <c r="K33" s="27"/>
    </row>
    <row r="34" spans="1:11" ht="9.75" customHeight="1" thickBot="1">
      <c r="A34" s="15"/>
      <c r="B34" s="16"/>
      <c r="C34" s="60"/>
      <c r="D34" s="60"/>
      <c r="E34" s="60"/>
      <c r="F34" s="60"/>
      <c r="G34" s="16"/>
      <c r="H34" s="16"/>
      <c r="I34" s="16"/>
      <c r="J34" s="16"/>
      <c r="K34" s="17"/>
    </row>
    <row r="35" spans="1:11" ht="47.25">
      <c r="A35" s="79" t="s">
        <v>66</v>
      </c>
      <c r="B35" s="80">
        <f>SUM(C35:F35)</f>
        <v>22.754</v>
      </c>
      <c r="C35" s="80">
        <f>'Баланс электрической энергии'!D14</f>
        <v>5.96991</v>
      </c>
      <c r="D35" s="80"/>
      <c r="E35" s="80">
        <f>'Баланс электрической энергии'!F14</f>
        <v>11.855565</v>
      </c>
      <c r="F35" s="80">
        <f>'Баланс электрической энергии'!G14</f>
        <v>4.928525</v>
      </c>
      <c r="G35" s="80">
        <f>SUM(H35:K35)</f>
        <v>26.197779</v>
      </c>
      <c r="H35" s="80">
        <f>'Баланс электрической энергии'!I14</f>
        <v>7.2939404</v>
      </c>
      <c r="I35" s="80"/>
      <c r="J35" s="80">
        <f>'Баланс электрической энергии'!K14</f>
        <v>15.7566746</v>
      </c>
      <c r="K35" s="80">
        <f>'Баланс электрической энергии'!L14</f>
        <v>3.147164</v>
      </c>
    </row>
    <row r="36" spans="1:11" ht="15.75">
      <c r="A36" s="86" t="s">
        <v>67</v>
      </c>
      <c r="B36" s="85"/>
      <c r="C36" s="90"/>
      <c r="D36" s="90"/>
      <c r="E36" s="90"/>
      <c r="F36" s="90"/>
      <c r="G36" s="85"/>
      <c r="H36" s="85"/>
      <c r="I36" s="85"/>
      <c r="J36" s="85"/>
      <c r="K36" s="87"/>
    </row>
    <row r="37" spans="1:11" ht="47.25">
      <c r="A37" s="81" t="s">
        <v>68</v>
      </c>
      <c r="B37" s="82">
        <v>65000.04</v>
      </c>
      <c r="C37" s="82"/>
      <c r="D37" s="82"/>
      <c r="E37" s="82"/>
      <c r="F37" s="83"/>
      <c r="G37" s="82">
        <v>56780.34</v>
      </c>
      <c r="H37" s="82"/>
      <c r="I37" s="82"/>
      <c r="J37" s="82"/>
      <c r="K37" s="84"/>
    </row>
    <row r="38" spans="1:11" ht="81.75" customHeight="1" thickBot="1">
      <c r="A38" s="88" t="s">
        <v>69</v>
      </c>
      <c r="B38" s="74">
        <v>4.06</v>
      </c>
      <c r="C38" s="74"/>
      <c r="D38" s="74"/>
      <c r="E38" s="74"/>
      <c r="F38" s="75"/>
      <c r="G38" s="74">
        <v>4.06</v>
      </c>
      <c r="H38" s="74"/>
      <c r="I38" s="74"/>
      <c r="J38" s="74"/>
      <c r="K38" s="89"/>
    </row>
  </sheetData>
  <sheetProtection/>
  <mergeCells count="8">
    <mergeCell ref="A5:K5"/>
    <mergeCell ref="A23:K23"/>
    <mergeCell ref="A1:K1"/>
    <mergeCell ref="A2:A4"/>
    <mergeCell ref="B2:F2"/>
    <mergeCell ref="G2:K2"/>
    <mergeCell ref="B3:F3"/>
    <mergeCell ref="G3:K3"/>
  </mergeCells>
  <printOptions/>
  <pageMargins left="0.5118110236220472" right="0.31496062992125984" top="0.35433070866141736" bottom="0.551181102362204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Сухоруков</dc:creator>
  <cp:keywords/>
  <dc:description/>
  <cp:lastModifiedBy>mmc</cp:lastModifiedBy>
  <cp:lastPrinted>2018-02-26T05:06:40Z</cp:lastPrinted>
  <dcterms:created xsi:type="dcterms:W3CDTF">2012-06-19T07:07:24Z</dcterms:created>
  <dcterms:modified xsi:type="dcterms:W3CDTF">2019-11-05T10:32:08Z</dcterms:modified>
  <cp:category/>
  <cp:version/>
  <cp:contentType/>
  <cp:contentStatus/>
</cp:coreProperties>
</file>